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491" windowWidth="11415" windowHeight="8280" activeTab="0"/>
  </bookViews>
  <sheets>
    <sheet name="2012" sheetId="1" r:id="rId1"/>
  </sheets>
  <definedNames>
    <definedName name="_xlnm.Print_Area" localSheetId="0">'2012'!$A$1:$F$149</definedName>
  </definedNames>
  <calcPr fullCalcOnLoad="1"/>
</workbook>
</file>

<file path=xl/sharedStrings.xml><?xml version="1.0" encoding="utf-8"?>
<sst xmlns="http://schemas.openxmlformats.org/spreadsheetml/2006/main" count="284" uniqueCount="142">
  <si>
    <t>Наименование показателей</t>
  </si>
  <si>
    <t>ед.изм.</t>
  </si>
  <si>
    <t>отклонение</t>
  </si>
  <si>
    <t>(+,-)</t>
  </si>
  <si>
    <t>%</t>
  </si>
  <si>
    <t>1.Количество хозяйствующих субъектов-ВСЕГО</t>
  </si>
  <si>
    <t>в том числе:</t>
  </si>
  <si>
    <t xml:space="preserve"> -крупных и средних предприятий и организаций</t>
  </si>
  <si>
    <t xml:space="preserve"> - малых предприятий</t>
  </si>
  <si>
    <t xml:space="preserve"> -индивидуальных предпринимателей</t>
  </si>
  <si>
    <t xml:space="preserve"> -индивидуальных КФХ</t>
  </si>
  <si>
    <t>2.Производство(реализация)товаров работ и услуг:</t>
  </si>
  <si>
    <t xml:space="preserve"> -по крупным и средним предприятиям</t>
  </si>
  <si>
    <t>ед</t>
  </si>
  <si>
    <t>тыс.руб</t>
  </si>
  <si>
    <t xml:space="preserve">                  мяса</t>
  </si>
  <si>
    <t xml:space="preserve">                  молока</t>
  </si>
  <si>
    <t xml:space="preserve">                  яиц</t>
  </si>
  <si>
    <t>тонн</t>
  </si>
  <si>
    <t>тыс.шт.</t>
  </si>
  <si>
    <t xml:space="preserve"> - по малым предприятиям</t>
  </si>
  <si>
    <t>3.Поголовье:</t>
  </si>
  <si>
    <t xml:space="preserve"> - в крупных хозяйствах</t>
  </si>
  <si>
    <t xml:space="preserve">                  КРС</t>
  </si>
  <si>
    <t xml:space="preserve">                  коров</t>
  </si>
  <si>
    <t xml:space="preserve">                  свиней</t>
  </si>
  <si>
    <t xml:space="preserve">                  птицы</t>
  </si>
  <si>
    <t xml:space="preserve"> - в ЛПХ</t>
  </si>
  <si>
    <t>гол.</t>
  </si>
  <si>
    <t>тыс.гол.</t>
  </si>
  <si>
    <t xml:space="preserve"> - в КФХ</t>
  </si>
  <si>
    <t>4.Оборот розничной торговли</t>
  </si>
  <si>
    <t>в том числе в малом бизнесе</t>
  </si>
  <si>
    <t>план</t>
  </si>
  <si>
    <t>факт</t>
  </si>
  <si>
    <t>5.объемы инвестиций</t>
  </si>
  <si>
    <t>в том числе пообъектно:</t>
  </si>
  <si>
    <t>ЗАНЯТОСТЬ НАСЕЛЕНИЯ:</t>
  </si>
  <si>
    <t>ЭКОНОМИЧЕСКИЕ ПОКАЗАТЕЛИ:</t>
  </si>
  <si>
    <t>1.Численность постоянного населения -ВСЕГО</t>
  </si>
  <si>
    <t>чел</t>
  </si>
  <si>
    <t>3.Среднесписочная численность работающих на крупных и средних предприятиях - ВСЕГО</t>
  </si>
  <si>
    <t>в том числе по предприятиям:</t>
  </si>
  <si>
    <t>5.Число обращений по вопросам трудоустройства</t>
  </si>
  <si>
    <t>6. Трудоустроено</t>
  </si>
  <si>
    <t>11. Среднемесячная зарплата:</t>
  </si>
  <si>
    <t xml:space="preserve"> - на крупных и средних предприятиях</t>
  </si>
  <si>
    <t>руб</t>
  </si>
  <si>
    <t>ДЕМОГРАФИЯ</t>
  </si>
  <si>
    <t>1.Количество родившихся</t>
  </si>
  <si>
    <t>в том числе на 1 тыс.жителей</t>
  </si>
  <si>
    <t>2.Количество умерших</t>
  </si>
  <si>
    <t>3.Естественная убыль (-), прирост населения</t>
  </si>
  <si>
    <t>СОЦИАЛЬНАЯ ЗАЩИТА</t>
  </si>
  <si>
    <t>1.Принято жителей поселения</t>
  </si>
  <si>
    <t>2.Количество письменных обращений</t>
  </si>
  <si>
    <t>в том числе в вышестоящие организации</t>
  </si>
  <si>
    <t>3.Количество исполненных обращений</t>
  </si>
  <si>
    <t>4.Проведено сходов граждан</t>
  </si>
  <si>
    <t>5.Оказано материальной помощи:</t>
  </si>
  <si>
    <t xml:space="preserve"> - человек</t>
  </si>
  <si>
    <t xml:space="preserve"> - сумма</t>
  </si>
  <si>
    <t>6.Выплата жилищных субсидий:</t>
  </si>
  <si>
    <t xml:space="preserve"> - количество обратившихся</t>
  </si>
  <si>
    <t xml:space="preserve"> - количество получающих</t>
  </si>
  <si>
    <t xml:space="preserve"> - сумма субсидий</t>
  </si>
  <si>
    <t>семей</t>
  </si>
  <si>
    <t xml:space="preserve"> - % к заданию</t>
  </si>
  <si>
    <t>ИСПОЛНЕНИЕ БЮДЖЕТА</t>
  </si>
  <si>
    <t>1.Собственные доходы-ВСЕГО</t>
  </si>
  <si>
    <t>в том числе в разрезе налогов и платежей:</t>
  </si>
  <si>
    <t xml:space="preserve">             - единый сельхозналог</t>
  </si>
  <si>
    <t xml:space="preserve">             - аренда</t>
  </si>
  <si>
    <t xml:space="preserve">             - налог на имущество</t>
  </si>
  <si>
    <t>2.Доходы от предпринимательской и другой приносящей доход деятельности</t>
  </si>
  <si>
    <t>3. Спонсорские средства и средства сомообложения</t>
  </si>
  <si>
    <t xml:space="preserve"> - из районного бюджета</t>
  </si>
  <si>
    <t>6.ВСЕГО доходов</t>
  </si>
  <si>
    <t>7.Недоимка по налоговым и другим обязательным платежам</t>
  </si>
  <si>
    <t>8.Всего расходов</t>
  </si>
  <si>
    <t>в том числе по направлениям финансирования:</t>
  </si>
  <si>
    <t xml:space="preserve">  - культура (0801)</t>
  </si>
  <si>
    <t>9. Выявлено незарегистрированного имущества граждан:</t>
  </si>
  <si>
    <t xml:space="preserve">                        - на начало года</t>
  </si>
  <si>
    <t xml:space="preserve">                        - с начала года</t>
  </si>
  <si>
    <t>10.Зарегистрировано выявленного недвижимого имущества</t>
  </si>
  <si>
    <t>11.Включено в налоговую базу ранее незарегистрированного недвижимого имущества:</t>
  </si>
  <si>
    <t xml:space="preserve">                      - на сумму</t>
  </si>
  <si>
    <t>12.Выявлено и включено в налоговую базу других  источников пополнения бюджета</t>
  </si>
  <si>
    <t xml:space="preserve">в том с числе: </t>
  </si>
  <si>
    <t xml:space="preserve">  -</t>
  </si>
  <si>
    <t xml:space="preserve">  </t>
  </si>
  <si>
    <t xml:space="preserve"> -</t>
  </si>
  <si>
    <t xml:space="preserve"> - </t>
  </si>
  <si>
    <t>чел.</t>
  </si>
  <si>
    <t>руб.</t>
  </si>
  <si>
    <t xml:space="preserve">             - зем. налог</t>
  </si>
  <si>
    <t xml:space="preserve">             - невыясненные </t>
  </si>
  <si>
    <t>Показатели социально-экономического развития</t>
  </si>
  <si>
    <t>Глава Кривянского сельского поселения</t>
  </si>
  <si>
    <t>Кривянская сельская администрация</t>
  </si>
  <si>
    <t>МОУ СОШ № 72</t>
  </si>
  <si>
    <t>МОУ СОШ  № 73</t>
  </si>
  <si>
    <t>МДОУ № 4</t>
  </si>
  <si>
    <t>МДОУ № 31</t>
  </si>
  <si>
    <t>продажа земельного участка</t>
  </si>
  <si>
    <t>МУК "Кривянский СДК № 1"</t>
  </si>
  <si>
    <t xml:space="preserve">             - НДФЛ</t>
  </si>
  <si>
    <t xml:space="preserve">             - транспортный налог</t>
  </si>
  <si>
    <t xml:space="preserve">             - упрощеная система налогообложения</t>
  </si>
  <si>
    <t xml:space="preserve">             - госпошлина</t>
  </si>
  <si>
    <t xml:space="preserve"> - национальная экономика (0412)</t>
  </si>
  <si>
    <t>тыс.чел</t>
  </si>
  <si>
    <t xml:space="preserve">             - продажа земельных участков</t>
  </si>
  <si>
    <t xml:space="preserve">             - прочие неналоговые</t>
  </si>
  <si>
    <t>Специалист 1 категории экономист</t>
  </si>
  <si>
    <t xml:space="preserve"> - Общегосударственные вопросы(0100)</t>
  </si>
  <si>
    <t xml:space="preserve"> -  Мобилизационная и вневойсковая подготовка (0203)</t>
  </si>
  <si>
    <t xml:space="preserve">  - Защита населения и территории от последствий чрезвычайных ситуаций (0309)</t>
  </si>
  <si>
    <t xml:space="preserve">  - обеспечение пожарной безопасности (0310)</t>
  </si>
  <si>
    <t xml:space="preserve">  - коммунальное хозяйство (0500)</t>
  </si>
  <si>
    <t xml:space="preserve">  - охрана окружающей среды (0600)</t>
  </si>
  <si>
    <t xml:space="preserve"> - Социальная политика  (1000)</t>
  </si>
  <si>
    <t xml:space="preserve">             - реализация от продажи мун. имущества</t>
  </si>
  <si>
    <t>Зеленков Л.Г.</t>
  </si>
  <si>
    <t xml:space="preserve">                      - единиц</t>
  </si>
  <si>
    <t>7. Признано безработными (на конец года)</t>
  </si>
  <si>
    <t xml:space="preserve">                  овцы, козы</t>
  </si>
  <si>
    <t xml:space="preserve">  - Физическая культура и спорт (1100)</t>
  </si>
  <si>
    <t>2012 г.</t>
  </si>
  <si>
    <t>Страданченков Е.Г.</t>
  </si>
  <si>
    <t>4.Прочие</t>
  </si>
  <si>
    <t>8.Число безработных на конец отчетного периода</t>
  </si>
  <si>
    <t xml:space="preserve"> - Дорожное хозяйство (0409)</t>
  </si>
  <si>
    <t>ТЭР-ЮГ</t>
  </si>
  <si>
    <t xml:space="preserve"> - из областного и федерального бюджетов</t>
  </si>
  <si>
    <t>Кривянского сельского поселения за  2013 год</t>
  </si>
  <si>
    <t>2013 г.</t>
  </si>
  <si>
    <t xml:space="preserve">             - штрафы</t>
  </si>
  <si>
    <t>Новочеркасский филиал ТЭР</t>
  </si>
  <si>
    <t>5.Дотации субвенции и межбюджетные трансвертов</t>
  </si>
  <si>
    <t>ООО НЗСМ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</si>
</sst>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vertical="distributed"/>
    </xf>
    <xf numFmtId="0" fontId="1" fillId="0" borderId="12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173" fontId="0" fillId="0" borderId="10" xfId="0" applyNumberForma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73" fontId="1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vertical="distributed"/>
    </xf>
    <xf numFmtId="0" fontId="1" fillId="0" borderId="12" xfId="0" applyFont="1" applyFill="1" applyBorder="1" applyAlignment="1">
      <alignment vertical="distributed"/>
    </xf>
    <xf numFmtId="2" fontId="0" fillId="0" borderId="11" xfId="0" applyNumberFormat="1" applyFill="1" applyBorder="1" applyAlignment="1">
      <alignment/>
    </xf>
    <xf numFmtId="173" fontId="1" fillId="0" borderId="10" xfId="0" applyNumberFormat="1" applyFont="1" applyFill="1" applyBorder="1" applyAlignment="1">
      <alignment horizontal="center"/>
    </xf>
    <xf numFmtId="173" fontId="0" fillId="0" borderId="12" xfId="0" applyNumberFormat="1" applyFill="1" applyBorder="1" applyAlignment="1">
      <alignment horizontal="center"/>
    </xf>
    <xf numFmtId="173" fontId="1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0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73" fontId="0" fillId="0" borderId="10" xfId="0" applyNumberFormat="1" applyFont="1" applyFill="1" applyBorder="1" applyAlignment="1">
      <alignment horizontal="right"/>
    </xf>
    <xf numFmtId="173" fontId="0" fillId="0" borderId="11" xfId="0" applyNumberFormat="1" applyFont="1" applyFill="1" applyBorder="1" applyAlignment="1">
      <alignment horizontal="right"/>
    </xf>
    <xf numFmtId="173" fontId="0" fillId="0" borderId="10" xfId="0" applyNumberForma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1" xfId="0" applyFont="1" applyFill="1" applyBorder="1" applyAlignment="1">
      <alignment vertical="distributed"/>
    </xf>
    <xf numFmtId="0" fontId="0" fillId="34" borderId="11" xfId="0" applyFont="1" applyFill="1" applyBorder="1" applyAlignment="1">
      <alignment horizontal="center"/>
    </xf>
    <xf numFmtId="173" fontId="1" fillId="34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73" fontId="1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1" fontId="1" fillId="34" borderId="11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0" fontId="0" fillId="34" borderId="11" xfId="0" applyFill="1" applyBorder="1" applyAlignment="1">
      <alignment/>
    </xf>
    <xf numFmtId="173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73" fontId="0" fillId="0" borderId="11" xfId="0" applyNumberForma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173" fontId="0" fillId="34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wrapText="1"/>
    </xf>
    <xf numFmtId="2" fontId="0" fillId="34" borderId="11" xfId="0" applyNumberFormat="1" applyFont="1" applyFill="1" applyBorder="1" applyAlignment="1">
      <alignment horizontal="center"/>
    </xf>
    <xf numFmtId="173" fontId="0" fillId="0" borderId="12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9"/>
  <sheetViews>
    <sheetView tabSelected="1" zoomScale="90" zoomScaleNormal="90" zoomScalePageLayoutView="0" workbookViewId="0" topLeftCell="A5">
      <pane ySplit="2" topLeftCell="A58" activePane="bottomLeft" state="frozen"/>
      <selection pane="topLeft" activeCell="A5" sqref="A5"/>
      <selection pane="bottomLeft" activeCell="H67" sqref="H67"/>
    </sheetView>
  </sheetViews>
  <sheetFormatPr defaultColWidth="9.140625" defaultRowHeight="12.75"/>
  <cols>
    <col min="1" max="1" width="46.00390625" style="7" customWidth="1"/>
    <col min="2" max="4" width="11.140625" style="7" customWidth="1"/>
    <col min="5" max="5" width="10.00390625" style="7" customWidth="1"/>
    <col min="6" max="6" width="9.57421875" style="7" bestFit="1" customWidth="1"/>
    <col min="7" max="16384" width="9.140625" style="7" customWidth="1"/>
  </cols>
  <sheetData>
    <row r="2" spans="1:6" ht="12.75">
      <c r="A2" s="84" t="s">
        <v>98</v>
      </c>
      <c r="B2" s="84"/>
      <c r="C2" s="84"/>
      <c r="D2" s="84"/>
      <c r="E2" s="84"/>
      <c r="F2" s="84"/>
    </row>
    <row r="3" spans="1:6" ht="12.75">
      <c r="A3" s="84" t="s">
        <v>136</v>
      </c>
      <c r="B3" s="84"/>
      <c r="C3" s="84"/>
      <c r="D3" s="84"/>
      <c r="E3" s="84"/>
      <c r="F3" s="84"/>
    </row>
    <row r="5" spans="1:6" ht="12.75">
      <c r="A5" s="10" t="s">
        <v>0</v>
      </c>
      <c r="B5" s="11" t="s">
        <v>1</v>
      </c>
      <c r="C5" s="11"/>
      <c r="D5" s="11"/>
      <c r="E5" s="11" t="s">
        <v>2</v>
      </c>
      <c r="F5" s="11" t="s">
        <v>4</v>
      </c>
    </row>
    <row r="6" spans="1:6" ht="12.75">
      <c r="A6" s="13"/>
      <c r="B6" s="1"/>
      <c r="C6" s="30" t="s">
        <v>129</v>
      </c>
      <c r="D6" s="30" t="s">
        <v>137</v>
      </c>
      <c r="E6" s="1" t="s">
        <v>3</v>
      </c>
      <c r="F6" s="1"/>
    </row>
    <row r="7" spans="1:6" ht="12.75">
      <c r="A7" s="49" t="s">
        <v>38</v>
      </c>
      <c r="B7" s="10"/>
      <c r="C7" s="11"/>
      <c r="D7" s="11"/>
      <c r="E7" s="11"/>
      <c r="F7" s="11"/>
    </row>
    <row r="8" spans="1:6" ht="12.75">
      <c r="A8" s="56" t="s">
        <v>5</v>
      </c>
      <c r="B8" s="56" t="s">
        <v>13</v>
      </c>
      <c r="C8" s="68">
        <f>C10+C11+C12+C13</f>
        <v>74</v>
      </c>
      <c r="D8" s="68">
        <f>D10+D11+D12+D13</f>
        <v>75</v>
      </c>
      <c r="E8" s="68">
        <f>C8-D8</f>
        <v>-1</v>
      </c>
      <c r="F8" s="67">
        <f>C8/D8%</f>
        <v>98.66666666666667</v>
      </c>
    </row>
    <row r="9" spans="1:6" ht="12.75">
      <c r="A9" s="10" t="s">
        <v>6</v>
      </c>
      <c r="B9" s="10"/>
      <c r="C9" s="36"/>
      <c r="D9" s="35"/>
      <c r="E9" s="43"/>
      <c r="F9" s="12"/>
    </row>
    <row r="10" spans="1:6" ht="12.75">
      <c r="A10" s="14" t="s">
        <v>7</v>
      </c>
      <c r="B10" s="14" t="s">
        <v>13</v>
      </c>
      <c r="C10" s="31">
        <v>8</v>
      </c>
      <c r="D10" s="31">
        <v>9</v>
      </c>
      <c r="E10" s="2">
        <f>C10-D10</f>
        <v>-1</v>
      </c>
      <c r="F10" s="5">
        <f>C10/D10%</f>
        <v>88.88888888888889</v>
      </c>
    </row>
    <row r="11" spans="1:6" ht="12.75">
      <c r="A11" s="14" t="s">
        <v>8</v>
      </c>
      <c r="B11" s="13" t="s">
        <v>13</v>
      </c>
      <c r="C11" s="31">
        <v>35</v>
      </c>
      <c r="D11" s="31">
        <v>35</v>
      </c>
      <c r="E11" s="1">
        <f>C11-D11</f>
        <v>0</v>
      </c>
      <c r="F11" s="6">
        <f>C11/D11%</f>
        <v>100</v>
      </c>
    </row>
    <row r="12" spans="1:6" ht="12.75">
      <c r="A12" s="14" t="s">
        <v>9</v>
      </c>
      <c r="B12" s="13" t="s">
        <v>13</v>
      </c>
      <c r="C12" s="31">
        <v>31</v>
      </c>
      <c r="D12" s="31">
        <v>31</v>
      </c>
      <c r="E12" s="1">
        <f>C12-D12</f>
        <v>0</v>
      </c>
      <c r="F12" s="6">
        <f>C12/D12%</f>
        <v>100</v>
      </c>
    </row>
    <row r="13" spans="1:6" ht="12.75">
      <c r="A13" s="14" t="s">
        <v>10</v>
      </c>
      <c r="B13" s="13" t="s">
        <v>13</v>
      </c>
      <c r="C13" s="31">
        <v>0</v>
      </c>
      <c r="D13" s="31">
        <v>0</v>
      </c>
      <c r="E13" s="1">
        <f>C13-D13</f>
        <v>0</v>
      </c>
      <c r="F13" s="34">
        <v>0</v>
      </c>
    </row>
    <row r="14" spans="1:6" ht="12.75">
      <c r="A14" s="14"/>
      <c r="B14" s="13"/>
      <c r="C14" s="31"/>
      <c r="D14" s="31"/>
      <c r="E14" s="1"/>
      <c r="F14" s="34"/>
    </row>
    <row r="15" spans="1:6" ht="25.5">
      <c r="A15" s="59" t="s">
        <v>11</v>
      </c>
      <c r="B15" s="3" t="s">
        <v>92</v>
      </c>
      <c r="C15" s="31" t="s">
        <v>92</v>
      </c>
      <c r="D15" s="31" t="s">
        <v>92</v>
      </c>
      <c r="E15" s="2" t="s">
        <v>92</v>
      </c>
      <c r="F15" s="5" t="s">
        <v>92</v>
      </c>
    </row>
    <row r="16" spans="1:6" ht="12.75">
      <c r="A16" s="14" t="s">
        <v>12</v>
      </c>
      <c r="B16" s="2" t="s">
        <v>92</v>
      </c>
      <c r="C16" s="31" t="s">
        <v>92</v>
      </c>
      <c r="D16" s="31" t="s">
        <v>92</v>
      </c>
      <c r="E16" s="2" t="s">
        <v>92</v>
      </c>
      <c r="F16" s="5" t="s">
        <v>92</v>
      </c>
    </row>
    <row r="17" spans="1:6" ht="12.75">
      <c r="A17" s="10" t="s">
        <v>6</v>
      </c>
      <c r="B17" s="10"/>
      <c r="C17" s="36"/>
      <c r="D17" s="36"/>
      <c r="E17" s="11"/>
      <c r="F17" s="12"/>
    </row>
    <row r="18" spans="1:6" ht="12.75">
      <c r="A18" s="13" t="s">
        <v>15</v>
      </c>
      <c r="B18" s="13" t="s">
        <v>18</v>
      </c>
      <c r="C18" s="30">
        <v>0</v>
      </c>
      <c r="D18" s="30">
        <v>0</v>
      </c>
      <c r="E18" s="1">
        <f>C18-D18</f>
        <v>0</v>
      </c>
      <c r="F18" s="6">
        <v>0</v>
      </c>
    </row>
    <row r="19" spans="1:6" ht="12.75">
      <c r="A19" s="14" t="s">
        <v>16</v>
      </c>
      <c r="B19" s="14" t="s">
        <v>18</v>
      </c>
      <c r="C19" s="31">
        <v>0</v>
      </c>
      <c r="D19" s="31">
        <v>0</v>
      </c>
      <c r="E19" s="1">
        <f>C19-D19</f>
        <v>0</v>
      </c>
      <c r="F19" s="6">
        <v>0</v>
      </c>
    </row>
    <row r="20" spans="1:6" ht="12.75">
      <c r="A20" s="14" t="s">
        <v>17</v>
      </c>
      <c r="B20" s="14" t="s">
        <v>19</v>
      </c>
      <c r="C20" s="31">
        <v>0</v>
      </c>
      <c r="D20" s="31">
        <v>0</v>
      </c>
      <c r="E20" s="1">
        <f>C20-D20</f>
        <v>0</v>
      </c>
      <c r="F20" s="6">
        <v>0</v>
      </c>
    </row>
    <row r="21" spans="1:6" ht="12.75">
      <c r="A21" s="14" t="s">
        <v>20</v>
      </c>
      <c r="B21" s="2" t="s">
        <v>92</v>
      </c>
      <c r="C21" s="31" t="s">
        <v>92</v>
      </c>
      <c r="D21" s="31" t="s">
        <v>92</v>
      </c>
      <c r="E21" s="2" t="s">
        <v>93</v>
      </c>
      <c r="F21" s="5" t="s">
        <v>93</v>
      </c>
    </row>
    <row r="22" spans="1:6" ht="16.5" customHeight="1">
      <c r="A22" s="58" t="s">
        <v>21</v>
      </c>
      <c r="B22" s="16"/>
      <c r="C22" s="4"/>
      <c r="D22" s="4"/>
      <c r="E22" s="4"/>
      <c r="F22" s="17"/>
    </row>
    <row r="23" spans="1:6" ht="12.75">
      <c r="A23" s="42" t="s">
        <v>22</v>
      </c>
      <c r="B23" s="42"/>
      <c r="C23" s="44"/>
      <c r="D23" s="44"/>
      <c r="E23" s="43"/>
      <c r="F23" s="41"/>
    </row>
    <row r="24" spans="1:6" ht="12.75">
      <c r="A24" s="13" t="s">
        <v>23</v>
      </c>
      <c r="B24" s="13" t="s">
        <v>28</v>
      </c>
      <c r="C24" s="30">
        <v>0</v>
      </c>
      <c r="D24" s="30">
        <v>0</v>
      </c>
      <c r="E24" s="1">
        <f>C24-D24</f>
        <v>0</v>
      </c>
      <c r="F24" s="6">
        <v>0</v>
      </c>
    </row>
    <row r="25" spans="1:6" ht="12.75">
      <c r="A25" s="14" t="s">
        <v>24</v>
      </c>
      <c r="B25" s="13" t="s">
        <v>28</v>
      </c>
      <c r="C25" s="30">
        <v>0</v>
      </c>
      <c r="D25" s="30">
        <v>0</v>
      </c>
      <c r="E25" s="1">
        <f>C25-D25</f>
        <v>0</v>
      </c>
      <c r="F25" s="6">
        <v>0</v>
      </c>
    </row>
    <row r="26" spans="1:6" ht="12.75">
      <c r="A26" s="14" t="s">
        <v>25</v>
      </c>
      <c r="B26" s="13" t="s">
        <v>28</v>
      </c>
      <c r="C26" s="31">
        <v>0</v>
      </c>
      <c r="D26" s="31">
        <v>0</v>
      </c>
      <c r="E26" s="1">
        <f>C26-D26</f>
        <v>0</v>
      </c>
      <c r="F26" s="6">
        <v>0</v>
      </c>
    </row>
    <row r="27" spans="1:6" ht="12.75">
      <c r="A27" s="14" t="s">
        <v>26</v>
      </c>
      <c r="B27" s="14" t="s">
        <v>29</v>
      </c>
      <c r="C27" s="31">
        <v>0</v>
      </c>
      <c r="D27" s="31">
        <v>0</v>
      </c>
      <c r="E27" s="1">
        <f>C27-D27</f>
        <v>0</v>
      </c>
      <c r="F27" s="6">
        <v>0</v>
      </c>
    </row>
    <row r="28" spans="1:6" ht="12.75">
      <c r="A28" s="10" t="s">
        <v>27</v>
      </c>
      <c r="B28" s="10"/>
      <c r="C28" s="36"/>
      <c r="D28" s="35"/>
      <c r="E28" s="11"/>
      <c r="F28" s="12"/>
    </row>
    <row r="29" spans="1:6" ht="12.75">
      <c r="A29" s="13" t="s">
        <v>23</v>
      </c>
      <c r="B29" s="13" t="s">
        <v>28</v>
      </c>
      <c r="C29" s="30">
        <v>1305</v>
      </c>
      <c r="D29" s="30">
        <v>1306</v>
      </c>
      <c r="E29" s="1">
        <f>C29-D29</f>
        <v>-1</v>
      </c>
      <c r="F29" s="6">
        <f>C29/D29%</f>
        <v>99.92343032159265</v>
      </c>
    </row>
    <row r="30" spans="1:6" ht="12.75">
      <c r="A30" s="14" t="s">
        <v>24</v>
      </c>
      <c r="B30" s="13" t="s">
        <v>28</v>
      </c>
      <c r="C30" s="31">
        <v>880</v>
      </c>
      <c r="D30" s="31">
        <v>892</v>
      </c>
      <c r="E30" s="1">
        <f>C30-D30</f>
        <v>-12</v>
      </c>
      <c r="F30" s="6">
        <f>C30/D30%</f>
        <v>98.65470852017937</v>
      </c>
    </row>
    <row r="31" spans="1:6" ht="12.75">
      <c r="A31" s="14" t="s">
        <v>25</v>
      </c>
      <c r="B31" s="13" t="s">
        <v>28</v>
      </c>
      <c r="C31" s="31">
        <v>217</v>
      </c>
      <c r="D31" s="31">
        <v>163</v>
      </c>
      <c r="E31" s="6">
        <f>C31-D31</f>
        <v>54</v>
      </c>
      <c r="F31" s="6">
        <f>C31/D31%</f>
        <v>133.12883435582822</v>
      </c>
    </row>
    <row r="32" spans="1:6" ht="12.75">
      <c r="A32" s="45" t="s">
        <v>127</v>
      </c>
      <c r="B32" s="13" t="s">
        <v>28</v>
      </c>
      <c r="C32" s="31">
        <f>50</f>
        <v>50</v>
      </c>
      <c r="D32" s="31">
        <v>370</v>
      </c>
      <c r="E32" s="1">
        <f>C32-D32</f>
        <v>-320</v>
      </c>
      <c r="F32" s="6">
        <f>C32/D32%</f>
        <v>13.513513513513512</v>
      </c>
    </row>
    <row r="33" spans="1:6" ht="12.75">
      <c r="A33" s="14" t="s">
        <v>26</v>
      </c>
      <c r="B33" s="14" t="s">
        <v>29</v>
      </c>
      <c r="C33" s="31">
        <v>11</v>
      </c>
      <c r="D33" s="31">
        <v>17</v>
      </c>
      <c r="E33" s="1">
        <f>C33-D33</f>
        <v>-6</v>
      </c>
      <c r="F33" s="6">
        <f>C33/D33%</f>
        <v>64.70588235294117</v>
      </c>
    </row>
    <row r="34" spans="1:6" ht="12.75">
      <c r="A34" s="10" t="s">
        <v>30</v>
      </c>
      <c r="B34" s="10"/>
      <c r="C34" s="36"/>
      <c r="D34" s="36"/>
      <c r="E34" s="11"/>
      <c r="F34" s="12"/>
    </row>
    <row r="35" spans="1:6" ht="12.75">
      <c r="A35" s="13" t="s">
        <v>23</v>
      </c>
      <c r="B35" s="13" t="s">
        <v>28</v>
      </c>
      <c r="C35" s="30">
        <v>0</v>
      </c>
      <c r="D35" s="30">
        <v>0</v>
      </c>
      <c r="E35" s="1">
        <f>C35-D35</f>
        <v>0</v>
      </c>
      <c r="F35" s="6">
        <v>0</v>
      </c>
    </row>
    <row r="36" spans="1:6" ht="12.75">
      <c r="A36" s="14" t="s">
        <v>24</v>
      </c>
      <c r="B36" s="13" t="s">
        <v>28</v>
      </c>
      <c r="C36" s="31">
        <v>0</v>
      </c>
      <c r="D36" s="31">
        <v>0</v>
      </c>
      <c r="E36" s="1">
        <f>C36-D36</f>
        <v>0</v>
      </c>
      <c r="F36" s="6">
        <v>0</v>
      </c>
    </row>
    <row r="37" spans="1:6" ht="12.75">
      <c r="A37" s="14" t="s">
        <v>25</v>
      </c>
      <c r="B37" s="13" t="s">
        <v>28</v>
      </c>
      <c r="C37" s="31">
        <v>0</v>
      </c>
      <c r="D37" s="31">
        <v>0</v>
      </c>
      <c r="E37" s="1">
        <f>C37-D37</f>
        <v>0</v>
      </c>
      <c r="F37" s="6">
        <v>0</v>
      </c>
    </row>
    <row r="38" spans="1:6" ht="12.75">
      <c r="A38" s="14" t="s">
        <v>26</v>
      </c>
      <c r="B38" s="14" t="s">
        <v>29</v>
      </c>
      <c r="C38" s="31">
        <v>0</v>
      </c>
      <c r="D38" s="31">
        <v>0</v>
      </c>
      <c r="E38" s="1">
        <f>C38-D38</f>
        <v>0</v>
      </c>
      <c r="F38" s="6">
        <v>0</v>
      </c>
    </row>
    <row r="39" spans="1:6" ht="16.5" customHeight="1">
      <c r="A39" s="57" t="s">
        <v>31</v>
      </c>
      <c r="B39" s="18" t="s">
        <v>14</v>
      </c>
      <c r="C39" s="3">
        <f>C40</f>
        <v>0</v>
      </c>
      <c r="D39" s="3">
        <f>D40</f>
        <v>0</v>
      </c>
      <c r="E39" s="3">
        <f>E40</f>
        <v>0</v>
      </c>
      <c r="F39" s="6">
        <v>0</v>
      </c>
    </row>
    <row r="40" spans="1:6" ht="12.75">
      <c r="A40" s="14" t="s">
        <v>32</v>
      </c>
      <c r="B40" s="14" t="s">
        <v>14</v>
      </c>
      <c r="C40" s="31">
        <v>0</v>
      </c>
      <c r="D40" s="31">
        <v>0</v>
      </c>
      <c r="E40" s="2">
        <f>C40-D40</f>
        <v>0</v>
      </c>
      <c r="F40" s="6">
        <v>0</v>
      </c>
    </row>
    <row r="41" spans="1:6" ht="12.75">
      <c r="A41" s="56" t="s">
        <v>35</v>
      </c>
      <c r="B41" s="2" t="s">
        <v>92</v>
      </c>
      <c r="C41" s="46" t="s">
        <v>92</v>
      </c>
      <c r="D41" s="31" t="s">
        <v>92</v>
      </c>
      <c r="E41" s="2" t="s">
        <v>92</v>
      </c>
      <c r="F41" s="5" t="s">
        <v>92</v>
      </c>
    </row>
    <row r="42" spans="1:6" ht="12.75">
      <c r="A42" s="14" t="s">
        <v>36</v>
      </c>
      <c r="B42" s="14"/>
      <c r="C42" s="46"/>
      <c r="D42" s="31"/>
      <c r="E42" s="2"/>
      <c r="F42" s="5"/>
    </row>
    <row r="43" spans="1:6" ht="18" customHeight="1">
      <c r="A43" s="50" t="s">
        <v>37</v>
      </c>
      <c r="B43" s="14"/>
      <c r="C43" s="14"/>
      <c r="D43" s="14"/>
      <c r="E43" s="14"/>
      <c r="F43" s="14"/>
    </row>
    <row r="44" spans="1:6" ht="25.5" customHeight="1">
      <c r="A44" s="55" t="s">
        <v>39</v>
      </c>
      <c r="B44" s="55" t="s">
        <v>112</v>
      </c>
      <c r="C44" s="74">
        <v>10.3</v>
      </c>
      <c r="D44" s="74">
        <v>10.5</v>
      </c>
      <c r="E44" s="75">
        <f aca="true" t="shared" si="0" ref="E44:E59">C44-D44</f>
        <v>-0.1999999999999993</v>
      </c>
      <c r="F44" s="74">
        <f>C44/D44%</f>
        <v>98.0952380952381</v>
      </c>
    </row>
    <row r="45" spans="1:6" ht="26.25" customHeight="1">
      <c r="A45" s="59" t="s">
        <v>41</v>
      </c>
      <c r="B45" s="73" t="s">
        <v>94</v>
      </c>
      <c r="C45" s="60">
        <f>SUM(C46:C54)</f>
        <v>724</v>
      </c>
      <c r="D45" s="60">
        <f>SUM(D46:D54)</f>
        <v>763</v>
      </c>
      <c r="E45" s="62">
        <f t="shared" si="0"/>
        <v>-39</v>
      </c>
      <c r="F45" s="69">
        <v>-1</v>
      </c>
    </row>
    <row r="46" spans="1:6" ht="12.75">
      <c r="A46" s="13" t="s">
        <v>134</v>
      </c>
      <c r="B46" s="13" t="s">
        <v>94</v>
      </c>
      <c r="C46" s="30">
        <v>515</v>
      </c>
      <c r="D46" s="30">
        <v>363</v>
      </c>
      <c r="E46" s="3">
        <f t="shared" si="0"/>
        <v>152</v>
      </c>
      <c r="F46" s="26">
        <f aca="true" t="shared" si="1" ref="F46:F59">C46/D46%</f>
        <v>141.87327823691462</v>
      </c>
    </row>
    <row r="47" spans="1:6" ht="12.75">
      <c r="A47" s="13" t="s">
        <v>139</v>
      </c>
      <c r="B47" s="13" t="s">
        <v>94</v>
      </c>
      <c r="C47" s="30">
        <v>0</v>
      </c>
      <c r="D47" s="30">
        <v>111</v>
      </c>
      <c r="E47" s="3">
        <f>C47-D47</f>
        <v>-111</v>
      </c>
      <c r="F47" s="26">
        <f>C47/D47%</f>
        <v>0</v>
      </c>
    </row>
    <row r="48" spans="1:6" ht="12.75">
      <c r="A48" s="13" t="s">
        <v>100</v>
      </c>
      <c r="B48" s="13" t="s">
        <v>94</v>
      </c>
      <c r="C48" s="30">
        <v>19</v>
      </c>
      <c r="D48" s="30">
        <v>21</v>
      </c>
      <c r="E48" s="3">
        <f t="shared" si="0"/>
        <v>-2</v>
      </c>
      <c r="F48" s="26">
        <f t="shared" si="1"/>
        <v>90.47619047619048</v>
      </c>
    </row>
    <row r="49" spans="1:6" ht="12.75">
      <c r="A49" s="14" t="s">
        <v>101</v>
      </c>
      <c r="B49" s="14" t="s">
        <v>94</v>
      </c>
      <c r="C49" s="31">
        <v>68</v>
      </c>
      <c r="D49" s="31">
        <v>67</v>
      </c>
      <c r="E49" s="3">
        <f t="shared" si="0"/>
        <v>1</v>
      </c>
      <c r="F49" s="26">
        <f t="shared" si="1"/>
        <v>101.49253731343283</v>
      </c>
    </row>
    <row r="50" spans="1:6" ht="12.75">
      <c r="A50" s="14" t="s">
        <v>102</v>
      </c>
      <c r="B50" s="14" t="s">
        <v>94</v>
      </c>
      <c r="C50" s="31">
        <v>66</v>
      </c>
      <c r="D50" s="31">
        <v>64</v>
      </c>
      <c r="E50" s="3">
        <f t="shared" si="0"/>
        <v>2</v>
      </c>
      <c r="F50" s="26">
        <f t="shared" si="1"/>
        <v>103.125</v>
      </c>
    </row>
    <row r="51" spans="1:6" ht="12.75">
      <c r="A51" s="14" t="s">
        <v>103</v>
      </c>
      <c r="B51" s="14" t="s">
        <v>94</v>
      </c>
      <c r="C51" s="31">
        <v>10</v>
      </c>
      <c r="D51" s="31">
        <v>10</v>
      </c>
      <c r="E51" s="3">
        <f t="shared" si="0"/>
        <v>0</v>
      </c>
      <c r="F51" s="26">
        <f t="shared" si="1"/>
        <v>100</v>
      </c>
    </row>
    <row r="52" spans="1:6" ht="12.75">
      <c r="A52" s="14" t="s">
        <v>104</v>
      </c>
      <c r="B52" s="14" t="s">
        <v>94</v>
      </c>
      <c r="C52" s="31">
        <v>35</v>
      </c>
      <c r="D52" s="31">
        <v>35</v>
      </c>
      <c r="E52" s="3">
        <f t="shared" si="0"/>
        <v>0</v>
      </c>
      <c r="F52" s="26">
        <f t="shared" si="1"/>
        <v>100</v>
      </c>
    </row>
    <row r="53" spans="1:6" ht="12.75">
      <c r="A53" s="14" t="s">
        <v>106</v>
      </c>
      <c r="B53" s="14" t="s">
        <v>94</v>
      </c>
      <c r="C53" s="31">
        <v>11</v>
      </c>
      <c r="D53" s="31">
        <v>10</v>
      </c>
      <c r="E53" s="3">
        <f t="shared" si="0"/>
        <v>1</v>
      </c>
      <c r="F53" s="26">
        <f t="shared" si="1"/>
        <v>110</v>
      </c>
    </row>
    <row r="54" spans="1:6" ht="12.75">
      <c r="A54" s="14" t="s">
        <v>141</v>
      </c>
      <c r="B54" s="14" t="s">
        <v>94</v>
      </c>
      <c r="C54" s="31">
        <v>0</v>
      </c>
      <c r="D54" s="31">
        <v>82</v>
      </c>
      <c r="E54" s="3">
        <f>C54-D54</f>
        <v>-82</v>
      </c>
      <c r="F54" s="26">
        <f>C54/D54%</f>
        <v>0</v>
      </c>
    </row>
    <row r="55" spans="1:6" ht="25.5">
      <c r="A55" s="59" t="s">
        <v>43</v>
      </c>
      <c r="B55" s="57" t="s">
        <v>40</v>
      </c>
      <c r="C55" s="62">
        <v>97</v>
      </c>
      <c r="D55" s="62">
        <v>96</v>
      </c>
      <c r="E55" s="62">
        <f t="shared" si="0"/>
        <v>1</v>
      </c>
      <c r="F55" s="69">
        <f t="shared" si="1"/>
        <v>101.04166666666667</v>
      </c>
    </row>
    <row r="56" spans="1:6" ht="12.75">
      <c r="A56" s="57" t="s">
        <v>44</v>
      </c>
      <c r="B56" s="57" t="s">
        <v>40</v>
      </c>
      <c r="C56" s="62">
        <v>79</v>
      </c>
      <c r="D56" s="62">
        <v>60</v>
      </c>
      <c r="E56" s="62">
        <f t="shared" si="0"/>
        <v>19</v>
      </c>
      <c r="F56" s="69">
        <f t="shared" si="1"/>
        <v>131.66666666666669</v>
      </c>
    </row>
    <row r="57" spans="1:6" ht="12.75">
      <c r="A57" s="57" t="s">
        <v>126</v>
      </c>
      <c r="B57" s="57" t="s">
        <v>40</v>
      </c>
      <c r="C57" s="62">
        <v>91</v>
      </c>
      <c r="D57" s="62">
        <v>51</v>
      </c>
      <c r="E57" s="62">
        <f t="shared" si="0"/>
        <v>40</v>
      </c>
      <c r="F57" s="69">
        <f t="shared" si="1"/>
        <v>178.4313725490196</v>
      </c>
    </row>
    <row r="58" spans="1:6" ht="25.5">
      <c r="A58" s="59" t="s">
        <v>132</v>
      </c>
      <c r="B58" s="57" t="s">
        <v>40</v>
      </c>
      <c r="C58" s="62">
        <v>27</v>
      </c>
      <c r="D58" s="62">
        <v>13</v>
      </c>
      <c r="E58" s="62">
        <f t="shared" si="0"/>
        <v>14</v>
      </c>
      <c r="F58" s="69">
        <f t="shared" si="1"/>
        <v>207.69230769230768</v>
      </c>
    </row>
    <row r="59" spans="1:6" ht="12.75">
      <c r="A59" s="15"/>
      <c r="B59" s="18" t="s">
        <v>4</v>
      </c>
      <c r="C59" s="3">
        <v>0.7</v>
      </c>
      <c r="D59" s="3">
        <v>0.3</v>
      </c>
      <c r="E59" s="3">
        <f t="shared" si="0"/>
        <v>0.39999999999999997</v>
      </c>
      <c r="F59" s="26">
        <f t="shared" si="1"/>
        <v>233.33333333333331</v>
      </c>
    </row>
    <row r="60" spans="1:6" ht="12.75">
      <c r="A60" s="58" t="s">
        <v>45</v>
      </c>
      <c r="B60" s="16"/>
      <c r="C60" s="29"/>
      <c r="D60" s="29"/>
      <c r="E60" s="4"/>
      <c r="F60" s="28"/>
    </row>
    <row r="61" spans="1:6" ht="12.75">
      <c r="A61" s="13" t="s">
        <v>46</v>
      </c>
      <c r="B61" s="13" t="s">
        <v>47</v>
      </c>
      <c r="C61" s="51">
        <v>23856.5</v>
      </c>
      <c r="D61" s="34">
        <v>24605.6</v>
      </c>
      <c r="E61" s="53">
        <f>C61-D61</f>
        <v>-749.0999999999985</v>
      </c>
      <c r="F61" s="53">
        <f>C61/D61%</f>
        <v>96.95557108950808</v>
      </c>
    </row>
    <row r="62" spans="1:6" ht="12.75">
      <c r="A62" s="10" t="s">
        <v>42</v>
      </c>
      <c r="B62" s="10"/>
      <c r="C62" s="54"/>
      <c r="D62" s="77"/>
      <c r="E62" s="53"/>
      <c r="F62" s="53"/>
    </row>
    <row r="63" spans="1:6" ht="12.75">
      <c r="A63" s="14" t="s">
        <v>134</v>
      </c>
      <c r="B63" s="14" t="s">
        <v>95</v>
      </c>
      <c r="C63" s="52">
        <v>28042.1</v>
      </c>
      <c r="D63" s="78">
        <v>31093</v>
      </c>
      <c r="E63" s="53">
        <f>C63-D63</f>
        <v>-3050.9000000000015</v>
      </c>
      <c r="F63" s="53">
        <f>C63/D63%</f>
        <v>90.1878236258965</v>
      </c>
    </row>
    <row r="64" spans="1:6" ht="12.75">
      <c r="A64" s="14" t="s">
        <v>139</v>
      </c>
      <c r="B64" s="14" t="s">
        <v>95</v>
      </c>
      <c r="C64" s="52">
        <v>0</v>
      </c>
      <c r="D64" s="78">
        <v>29165.9</v>
      </c>
      <c r="E64" s="53">
        <f>C64-D64</f>
        <v>-29165.9</v>
      </c>
      <c r="F64" s="53">
        <f aca="true" t="shared" si="2" ref="F64:F70">C64/D64%</f>
        <v>0</v>
      </c>
    </row>
    <row r="65" spans="1:6" ht="12.75">
      <c r="A65" s="14" t="s">
        <v>100</v>
      </c>
      <c r="B65" s="13" t="s">
        <v>95</v>
      </c>
      <c r="C65" s="51">
        <v>16545.7</v>
      </c>
      <c r="D65" s="34">
        <v>18554</v>
      </c>
      <c r="E65" s="53">
        <f>C65-D65</f>
        <v>-2008.2999999999993</v>
      </c>
      <c r="F65" s="53">
        <f t="shared" si="2"/>
        <v>89.17591893931228</v>
      </c>
    </row>
    <row r="66" spans="1:6" ht="12.75">
      <c r="A66" s="14" t="s">
        <v>101</v>
      </c>
      <c r="B66" s="14" t="s">
        <v>95</v>
      </c>
      <c r="C66" s="52">
        <v>16103.4</v>
      </c>
      <c r="D66" s="78">
        <v>19794.7</v>
      </c>
      <c r="E66" s="53">
        <f>C66-D66-0.1</f>
        <v>-3691.400000000001</v>
      </c>
      <c r="F66" s="53">
        <f t="shared" si="2"/>
        <v>81.35207909187812</v>
      </c>
    </row>
    <row r="67" spans="1:6" ht="12.75">
      <c r="A67" s="14" t="s">
        <v>102</v>
      </c>
      <c r="B67" s="14" t="s">
        <v>95</v>
      </c>
      <c r="C67" s="52">
        <v>13704.6</v>
      </c>
      <c r="D67" s="78">
        <v>17379.6</v>
      </c>
      <c r="E67" s="53">
        <f>C67-D67</f>
        <v>-3674.999999999998</v>
      </c>
      <c r="F67" s="53">
        <f t="shared" si="2"/>
        <v>78.85451909134848</v>
      </c>
    </row>
    <row r="68" spans="1:6" ht="12.75">
      <c r="A68" s="14" t="s">
        <v>103</v>
      </c>
      <c r="B68" s="14" t="s">
        <v>47</v>
      </c>
      <c r="C68" s="52">
        <v>8404.8</v>
      </c>
      <c r="D68" s="78">
        <v>10775.5</v>
      </c>
      <c r="E68" s="53">
        <f>C68-D68</f>
        <v>-2370.7000000000007</v>
      </c>
      <c r="F68" s="53">
        <f t="shared" si="2"/>
        <v>77.99916477193634</v>
      </c>
    </row>
    <row r="69" spans="1:6" ht="12.75">
      <c r="A69" s="14" t="s">
        <v>104</v>
      </c>
      <c r="B69" s="14" t="s">
        <v>47</v>
      </c>
      <c r="C69" s="52">
        <v>9440.7</v>
      </c>
      <c r="D69" s="78">
        <v>13149.2</v>
      </c>
      <c r="E69" s="53">
        <f>C69-D69</f>
        <v>-3708.5</v>
      </c>
      <c r="F69" s="53">
        <f t="shared" si="2"/>
        <v>71.79676330118942</v>
      </c>
    </row>
    <row r="70" spans="1:6" ht="12.75">
      <c r="A70" s="14" t="s">
        <v>106</v>
      </c>
      <c r="B70" s="14" t="s">
        <v>47</v>
      </c>
      <c r="C70" s="52">
        <v>9276.9</v>
      </c>
      <c r="D70" s="78">
        <v>12635.4</v>
      </c>
      <c r="E70" s="53">
        <f>C70-D70</f>
        <v>-3358.5</v>
      </c>
      <c r="F70" s="53">
        <f t="shared" si="2"/>
        <v>73.41991547556864</v>
      </c>
    </row>
    <row r="71" spans="1:6" ht="12.75">
      <c r="A71" s="14" t="s">
        <v>141</v>
      </c>
      <c r="B71" s="14" t="s">
        <v>47</v>
      </c>
      <c r="C71" s="52"/>
      <c r="D71" s="78">
        <v>8871</v>
      </c>
      <c r="E71" s="53">
        <f>C71-D71</f>
        <v>-8871</v>
      </c>
      <c r="F71" s="53">
        <f>C71/D71%</f>
        <v>0</v>
      </c>
    </row>
    <row r="72" spans="1:6" ht="12.75">
      <c r="A72" s="49" t="s">
        <v>48</v>
      </c>
      <c r="B72" s="10"/>
      <c r="C72" s="35"/>
      <c r="D72" s="11"/>
      <c r="E72" s="11"/>
      <c r="F72" s="12"/>
    </row>
    <row r="73" spans="1:6" ht="12.75">
      <c r="A73" s="56" t="s">
        <v>49</v>
      </c>
      <c r="B73" s="56" t="s">
        <v>40</v>
      </c>
      <c r="C73" s="72">
        <v>57</v>
      </c>
      <c r="D73" s="72">
        <v>47</v>
      </c>
      <c r="E73" s="72">
        <f aca="true" t="shared" si="3" ref="E73:E78">C73-D73</f>
        <v>10</v>
      </c>
      <c r="F73" s="69">
        <f aca="true" t="shared" si="4" ref="F73:F78">C73/D73%</f>
        <v>121.27659574468086</v>
      </c>
    </row>
    <row r="74" spans="1:6" ht="15" customHeight="1">
      <c r="A74" s="21" t="s">
        <v>50</v>
      </c>
      <c r="B74" s="21" t="s">
        <v>40</v>
      </c>
      <c r="C74" s="37">
        <f>C73/C44</f>
        <v>5.533980582524271</v>
      </c>
      <c r="D74" s="37">
        <f>D73/D44</f>
        <v>4.476190476190476</v>
      </c>
      <c r="E74" s="26">
        <f t="shared" si="3"/>
        <v>1.0577901063337949</v>
      </c>
      <c r="F74" s="26">
        <f t="shared" si="4"/>
        <v>123.6314810989465</v>
      </c>
    </row>
    <row r="75" spans="1:6" ht="12.75">
      <c r="A75" s="57" t="s">
        <v>51</v>
      </c>
      <c r="B75" s="57" t="s">
        <v>40</v>
      </c>
      <c r="C75" s="62">
        <v>119</v>
      </c>
      <c r="D75" s="62">
        <v>110</v>
      </c>
      <c r="E75" s="72">
        <f t="shared" si="3"/>
        <v>9</v>
      </c>
      <c r="F75" s="69">
        <f t="shared" si="4"/>
        <v>108.18181818181817</v>
      </c>
    </row>
    <row r="76" spans="1:6" ht="15" customHeight="1">
      <c r="A76" s="14" t="s">
        <v>50</v>
      </c>
      <c r="B76" s="14" t="s">
        <v>40</v>
      </c>
      <c r="C76" s="37">
        <f>C75/C44</f>
        <v>11.553398058252426</v>
      </c>
      <c r="D76" s="37">
        <v>9.23076923076923</v>
      </c>
      <c r="E76" s="26">
        <f t="shared" si="3"/>
        <v>2.3226288274831965</v>
      </c>
      <c r="F76" s="26">
        <f t="shared" si="4"/>
        <v>125.16181229773463</v>
      </c>
    </row>
    <row r="77" spans="1:6" ht="12.75">
      <c r="A77" s="57" t="s">
        <v>52</v>
      </c>
      <c r="B77" s="57" t="s">
        <v>40</v>
      </c>
      <c r="C77" s="71">
        <f>C73-C75</f>
        <v>-62</v>
      </c>
      <c r="D77" s="71">
        <f>D73-D75</f>
        <v>-63</v>
      </c>
      <c r="E77" s="72">
        <f t="shared" si="3"/>
        <v>1</v>
      </c>
      <c r="F77" s="69">
        <f t="shared" si="4"/>
        <v>98.41269841269842</v>
      </c>
    </row>
    <row r="78" spans="1:6" ht="15" customHeight="1">
      <c r="A78" s="14" t="s">
        <v>50</v>
      </c>
      <c r="B78" s="21" t="s">
        <v>40</v>
      </c>
      <c r="C78" s="22">
        <f>C77/C44</f>
        <v>-6.019417475728155</v>
      </c>
      <c r="D78" s="22">
        <f>D77/D44</f>
        <v>-6</v>
      </c>
      <c r="E78" s="26">
        <f t="shared" si="3"/>
        <v>-0.01941747572815533</v>
      </c>
      <c r="F78" s="26">
        <f t="shared" si="4"/>
        <v>100.32362459546925</v>
      </c>
    </row>
    <row r="79" spans="1:6" ht="12.75" customHeight="1">
      <c r="A79" s="50" t="s">
        <v>53</v>
      </c>
      <c r="B79" s="18"/>
      <c r="C79" s="38"/>
      <c r="D79" s="38"/>
      <c r="E79" s="3"/>
      <c r="F79" s="19"/>
    </row>
    <row r="80" spans="1:6" ht="12.75">
      <c r="A80" s="56" t="s">
        <v>54</v>
      </c>
      <c r="B80" s="56" t="s">
        <v>40</v>
      </c>
      <c r="C80" s="68">
        <v>8980</v>
      </c>
      <c r="D80" s="68">
        <v>6680</v>
      </c>
      <c r="E80" s="68">
        <f>C80-D80</f>
        <v>2300</v>
      </c>
      <c r="F80" s="70">
        <f>C80/D80%</f>
        <v>134.4311377245509</v>
      </c>
    </row>
    <row r="81" spans="1:6" ht="12.75">
      <c r="A81" s="57" t="s">
        <v>55</v>
      </c>
      <c r="B81" s="57" t="s">
        <v>13</v>
      </c>
      <c r="C81" s="62">
        <v>73</v>
      </c>
      <c r="D81" s="62">
        <v>23</v>
      </c>
      <c r="E81" s="62">
        <f>C81-D81</f>
        <v>50</v>
      </c>
      <c r="F81" s="70">
        <f>C81/D81%</f>
        <v>317.39130434782606</v>
      </c>
    </row>
    <row r="82" spans="1:6" ht="12.75">
      <c r="A82" s="14" t="s">
        <v>56</v>
      </c>
      <c r="B82" s="14" t="s">
        <v>13</v>
      </c>
      <c r="C82" s="31">
        <v>7</v>
      </c>
      <c r="D82" s="31">
        <v>6</v>
      </c>
      <c r="E82" s="47">
        <f>C82-D82</f>
        <v>1</v>
      </c>
      <c r="F82" s="26">
        <v>0</v>
      </c>
    </row>
    <row r="83" spans="1:6" ht="12.75">
      <c r="A83" s="57" t="s">
        <v>57</v>
      </c>
      <c r="B83" s="57" t="s">
        <v>13</v>
      </c>
      <c r="C83" s="62">
        <v>73</v>
      </c>
      <c r="D83" s="62">
        <v>23</v>
      </c>
      <c r="E83" s="62">
        <f>C83-D83</f>
        <v>50</v>
      </c>
      <c r="F83" s="70">
        <f>C83/D83%</f>
        <v>317.39130434782606</v>
      </c>
    </row>
    <row r="84" spans="1:6" ht="12.75">
      <c r="A84" s="57" t="s">
        <v>58</v>
      </c>
      <c r="B84" s="57" t="s">
        <v>13</v>
      </c>
      <c r="C84" s="62">
        <v>9</v>
      </c>
      <c r="D84" s="62">
        <v>8</v>
      </c>
      <c r="E84" s="62">
        <f>C84-D84</f>
        <v>1</v>
      </c>
      <c r="F84" s="70">
        <f>C84/D84%</f>
        <v>112.5</v>
      </c>
    </row>
    <row r="85" spans="1:6" ht="12.75">
      <c r="A85" s="58" t="s">
        <v>59</v>
      </c>
      <c r="B85" s="16"/>
      <c r="C85" s="4"/>
      <c r="D85" s="4"/>
      <c r="E85" s="4"/>
      <c r="F85" s="17"/>
    </row>
    <row r="86" spans="1:6" ht="12.75">
      <c r="A86" s="13" t="s">
        <v>60</v>
      </c>
      <c r="B86" s="13"/>
      <c r="C86" s="30">
        <v>144</v>
      </c>
      <c r="D86" s="30">
        <v>56</v>
      </c>
      <c r="E86" s="1">
        <f>C86-D86</f>
        <v>88</v>
      </c>
      <c r="F86" s="6">
        <f>C86/D86%</f>
        <v>257.1428571428571</v>
      </c>
    </row>
    <row r="87" spans="1:7" ht="12.75">
      <c r="A87" s="14" t="s">
        <v>61</v>
      </c>
      <c r="B87" s="14" t="s">
        <v>14</v>
      </c>
      <c r="C87" s="31">
        <v>311.5</v>
      </c>
      <c r="D87" s="31">
        <v>99</v>
      </c>
      <c r="E87" s="1">
        <f>C87-D87</f>
        <v>212.5</v>
      </c>
      <c r="F87" s="6">
        <f>C87/D87%</f>
        <v>314.64646464646466</v>
      </c>
      <c r="G87" s="8"/>
    </row>
    <row r="88" spans="1:7" ht="12.75">
      <c r="A88" s="58" t="s">
        <v>62</v>
      </c>
      <c r="B88" s="16"/>
      <c r="C88" s="4"/>
      <c r="D88" s="4"/>
      <c r="E88" s="4"/>
      <c r="F88" s="17"/>
      <c r="G88" s="8"/>
    </row>
    <row r="89" spans="1:6" ht="12.75">
      <c r="A89" s="13" t="s">
        <v>63</v>
      </c>
      <c r="B89" s="13" t="s">
        <v>40</v>
      </c>
      <c r="C89" s="30">
        <v>535</v>
      </c>
      <c r="D89" s="30">
        <v>453</v>
      </c>
      <c r="E89" s="1">
        <f>C89-D89</f>
        <v>82</v>
      </c>
      <c r="F89" s="6">
        <f>C89/D89%</f>
        <v>118.10154525386312</v>
      </c>
    </row>
    <row r="90" spans="1:6" ht="12.75">
      <c r="A90" s="14" t="s">
        <v>64</v>
      </c>
      <c r="B90" s="14" t="s">
        <v>66</v>
      </c>
      <c r="C90" s="31">
        <v>530</v>
      </c>
      <c r="D90" s="31">
        <v>434</v>
      </c>
      <c r="E90" s="1">
        <f>C90-D90</f>
        <v>96</v>
      </c>
      <c r="F90" s="6">
        <f>C90/D90%</f>
        <v>122.11981566820278</v>
      </c>
    </row>
    <row r="91" spans="1:6" ht="12.75">
      <c r="A91" s="14" t="s">
        <v>65</v>
      </c>
      <c r="B91" s="14" t="s">
        <v>14</v>
      </c>
      <c r="C91" s="31">
        <v>5735.5</v>
      </c>
      <c r="D91" s="31">
        <v>5363</v>
      </c>
      <c r="E91" s="1">
        <f>C91-D91</f>
        <v>372.5</v>
      </c>
      <c r="F91" s="6">
        <f>C91/D91%</f>
        <v>106.94573932500465</v>
      </c>
    </row>
    <row r="92" spans="1:6" ht="12.75">
      <c r="A92" s="14" t="s">
        <v>67</v>
      </c>
      <c r="B92" s="14"/>
      <c r="C92" s="37">
        <v>95.2</v>
      </c>
      <c r="D92" s="31">
        <v>99.5</v>
      </c>
      <c r="E92" s="76">
        <f>C92-D92</f>
        <v>-4.299999999999997</v>
      </c>
      <c r="F92" s="20">
        <f>C92/D92%</f>
        <v>95.678391959799</v>
      </c>
    </row>
    <row r="93" spans="1:6" ht="12.75">
      <c r="A93" s="49" t="s">
        <v>68</v>
      </c>
      <c r="B93" s="16"/>
      <c r="C93" s="4" t="s">
        <v>33</v>
      </c>
      <c r="D93" s="4" t="s">
        <v>34</v>
      </c>
      <c r="E93" s="4"/>
      <c r="F93" s="17"/>
    </row>
    <row r="94" spans="1:6" ht="12.75">
      <c r="A94" s="56" t="s">
        <v>69</v>
      </c>
      <c r="B94" s="56" t="s">
        <v>14</v>
      </c>
      <c r="C94" s="69">
        <f>C96+C97+C98+C99+C100+C101+C102+C103+C104+C105+C107+C108+C106</f>
        <v>11218.199999999999</v>
      </c>
      <c r="D94" s="69">
        <f>D96+D97+D98+D99+D100+D101+D102+D103+D104+D105+D107+D108+D106</f>
        <v>12147.04</v>
      </c>
      <c r="E94" s="68">
        <f>D94-C94</f>
        <v>928.840000000002</v>
      </c>
      <c r="F94" s="70">
        <f>D94/C94%</f>
        <v>108.27975967624042</v>
      </c>
    </row>
    <row r="95" spans="1:6" ht="12.75">
      <c r="A95" s="10" t="s">
        <v>70</v>
      </c>
      <c r="B95" s="10"/>
      <c r="C95" s="36"/>
      <c r="D95" s="82"/>
      <c r="E95" s="11"/>
      <c r="F95" s="27"/>
    </row>
    <row r="96" spans="1:6" ht="12.75">
      <c r="A96" s="13" t="s">
        <v>107</v>
      </c>
      <c r="B96" s="13"/>
      <c r="C96" s="30">
        <v>5229.8</v>
      </c>
      <c r="D96" s="83">
        <v>7044.41</v>
      </c>
      <c r="E96" s="1">
        <f aca="true" t="shared" si="5" ref="E96:E112">D96-C96</f>
        <v>1814.6099999999997</v>
      </c>
      <c r="F96" s="20">
        <f>D96/C96%</f>
        <v>134.69750277257256</v>
      </c>
    </row>
    <row r="97" spans="1:6" ht="12.75">
      <c r="A97" s="14" t="s">
        <v>71</v>
      </c>
      <c r="B97" s="14"/>
      <c r="C97" s="31">
        <v>154.8</v>
      </c>
      <c r="D97" s="37">
        <v>186.23</v>
      </c>
      <c r="E97" s="1">
        <f t="shared" si="5"/>
        <v>31.42999999999998</v>
      </c>
      <c r="F97" s="20">
        <f>D97/C97%</f>
        <v>120.30361757105942</v>
      </c>
    </row>
    <row r="98" spans="1:6" ht="12.75">
      <c r="A98" s="14" t="s">
        <v>96</v>
      </c>
      <c r="B98" s="14"/>
      <c r="C98" s="31">
        <v>2146.2</v>
      </c>
      <c r="D98" s="37">
        <v>2304.98</v>
      </c>
      <c r="E98" s="1">
        <f t="shared" si="5"/>
        <v>158.7800000000002</v>
      </c>
      <c r="F98" s="20">
        <f>D98/C98%</f>
        <v>107.39819215357376</v>
      </c>
    </row>
    <row r="99" spans="1:6" ht="12.75">
      <c r="A99" s="14" t="s">
        <v>73</v>
      </c>
      <c r="B99" s="14"/>
      <c r="C99" s="31">
        <v>2117</v>
      </c>
      <c r="D99" s="37">
        <v>838.74</v>
      </c>
      <c r="E99" s="1">
        <f t="shared" si="5"/>
        <v>-1278.26</v>
      </c>
      <c r="F99" s="20">
        <f>D99/C99%</f>
        <v>39.619272555503066</v>
      </c>
    </row>
    <row r="100" spans="1:6" ht="12.75">
      <c r="A100" s="14" t="s">
        <v>108</v>
      </c>
      <c r="B100" s="14"/>
      <c r="C100" s="31">
        <v>0</v>
      </c>
      <c r="D100" s="37">
        <v>0</v>
      </c>
      <c r="E100" s="1">
        <f t="shared" si="5"/>
        <v>0</v>
      </c>
      <c r="F100" s="20">
        <v>0</v>
      </c>
    </row>
    <row r="101" spans="1:6" ht="12.75">
      <c r="A101" s="14" t="s">
        <v>109</v>
      </c>
      <c r="B101" s="14"/>
      <c r="C101" s="31">
        <v>302.1</v>
      </c>
      <c r="D101" s="37">
        <v>203.76</v>
      </c>
      <c r="E101" s="1">
        <f t="shared" si="5"/>
        <v>-98.34000000000003</v>
      </c>
      <c r="F101" s="20">
        <f aca="true" t="shared" si="6" ref="F101:F106">D101/C101%</f>
        <v>67.4478649453823</v>
      </c>
    </row>
    <row r="102" spans="1:6" ht="12.75">
      <c r="A102" s="14" t="s">
        <v>110</v>
      </c>
      <c r="B102" s="14"/>
      <c r="C102" s="31">
        <v>114</v>
      </c>
      <c r="D102" s="37">
        <v>116.33</v>
      </c>
      <c r="E102" s="1">
        <f t="shared" si="5"/>
        <v>2.3299999999999983</v>
      </c>
      <c r="F102" s="20">
        <f t="shared" si="6"/>
        <v>102.04385964912281</v>
      </c>
    </row>
    <row r="103" spans="1:6" ht="12.75">
      <c r="A103" s="14" t="s">
        <v>72</v>
      </c>
      <c r="B103" s="14"/>
      <c r="C103" s="31">
        <v>1148.9</v>
      </c>
      <c r="D103" s="37">
        <v>1333.21</v>
      </c>
      <c r="E103" s="1">
        <f t="shared" si="5"/>
        <v>184.30999999999995</v>
      </c>
      <c r="F103" s="20">
        <f t="shared" si="6"/>
        <v>116.04230133170859</v>
      </c>
    </row>
    <row r="104" spans="1:6" ht="12.75">
      <c r="A104" s="14" t="s">
        <v>113</v>
      </c>
      <c r="B104" s="14"/>
      <c r="C104" s="31">
        <v>0</v>
      </c>
      <c r="D104" s="37">
        <v>59.78</v>
      </c>
      <c r="E104" s="1">
        <f t="shared" si="5"/>
        <v>59.78</v>
      </c>
      <c r="F104" s="20"/>
    </row>
    <row r="105" spans="1:6" ht="12.75">
      <c r="A105" s="14" t="s">
        <v>123</v>
      </c>
      <c r="B105" s="14"/>
      <c r="C105" s="31">
        <v>0</v>
      </c>
      <c r="D105" s="37">
        <v>0</v>
      </c>
      <c r="E105" s="1">
        <f t="shared" si="5"/>
        <v>0</v>
      </c>
      <c r="F105" s="20"/>
    </row>
    <row r="106" spans="1:6" ht="12.75">
      <c r="A106" s="14" t="s">
        <v>138</v>
      </c>
      <c r="B106" s="14"/>
      <c r="C106" s="31">
        <v>5.4</v>
      </c>
      <c r="D106" s="37">
        <v>59.6</v>
      </c>
      <c r="E106" s="1">
        <f t="shared" si="5"/>
        <v>54.2</v>
      </c>
      <c r="F106" s="20">
        <f t="shared" si="6"/>
        <v>1103.7037037037037</v>
      </c>
    </row>
    <row r="107" spans="1:6" ht="12.75">
      <c r="A107" s="14" t="s">
        <v>97</v>
      </c>
      <c r="B107" s="14"/>
      <c r="C107" s="37">
        <v>0</v>
      </c>
      <c r="D107" s="37">
        <v>0</v>
      </c>
      <c r="E107" s="1">
        <f t="shared" si="5"/>
        <v>0</v>
      </c>
      <c r="F107" s="20">
        <v>0</v>
      </c>
    </row>
    <row r="108" spans="1:6" ht="12.75">
      <c r="A108" s="14" t="s">
        <v>114</v>
      </c>
      <c r="B108" s="14"/>
      <c r="C108" s="37">
        <v>0</v>
      </c>
      <c r="D108" s="37">
        <v>0</v>
      </c>
      <c r="E108" s="1">
        <f t="shared" si="5"/>
        <v>0</v>
      </c>
      <c r="F108" s="20">
        <v>0</v>
      </c>
    </row>
    <row r="109" spans="1:6" ht="25.5">
      <c r="A109" s="59" t="s">
        <v>74</v>
      </c>
      <c r="B109" s="57" t="s">
        <v>14</v>
      </c>
      <c r="C109" s="62">
        <v>0</v>
      </c>
      <c r="D109" s="62">
        <v>0</v>
      </c>
      <c r="E109" s="63">
        <f t="shared" si="5"/>
        <v>0</v>
      </c>
      <c r="F109" s="67">
        <v>0</v>
      </c>
    </row>
    <row r="110" spans="1:6" ht="25.5">
      <c r="A110" s="59" t="s">
        <v>75</v>
      </c>
      <c r="B110" s="57" t="s">
        <v>14</v>
      </c>
      <c r="C110" s="61">
        <v>0</v>
      </c>
      <c r="D110" s="62">
        <v>0</v>
      </c>
      <c r="E110" s="63">
        <f t="shared" si="5"/>
        <v>0</v>
      </c>
      <c r="F110" s="64">
        <v>0</v>
      </c>
    </row>
    <row r="111" spans="1:6" ht="12.75">
      <c r="A111" s="59" t="s">
        <v>131</v>
      </c>
      <c r="B111" s="57" t="s">
        <v>14</v>
      </c>
      <c r="C111" s="61">
        <v>0</v>
      </c>
      <c r="D111" s="62">
        <v>0</v>
      </c>
      <c r="E111" s="65">
        <f t="shared" si="5"/>
        <v>0</v>
      </c>
      <c r="F111" s="64">
        <v>0</v>
      </c>
    </row>
    <row r="112" spans="1:6" ht="25.5" customHeight="1">
      <c r="A112" s="80" t="s">
        <v>140</v>
      </c>
      <c r="B112" s="57" t="s">
        <v>14</v>
      </c>
      <c r="C112" s="62">
        <f>SUM(C114:C115)</f>
        <v>9561.3</v>
      </c>
      <c r="D112" s="62">
        <f>SUM(D114:D115)</f>
        <v>6475.8</v>
      </c>
      <c r="E112" s="63">
        <f t="shared" si="5"/>
        <v>-3085.499999999999</v>
      </c>
      <c r="F112" s="64">
        <f>D112/C112%</f>
        <v>67.7292836748141</v>
      </c>
    </row>
    <row r="113" spans="1:6" ht="12.75" customHeight="1">
      <c r="A113" s="10" t="s">
        <v>6</v>
      </c>
      <c r="B113" s="10"/>
      <c r="C113" s="35"/>
      <c r="D113" s="36"/>
      <c r="E113" s="40"/>
      <c r="F113" s="12"/>
    </row>
    <row r="114" spans="1:6" ht="12.75">
      <c r="A114" s="13" t="s">
        <v>135</v>
      </c>
      <c r="B114" s="13" t="s">
        <v>14</v>
      </c>
      <c r="C114" s="30">
        <v>5361.7</v>
      </c>
      <c r="D114" s="30">
        <v>4546.1</v>
      </c>
      <c r="E114" s="39">
        <f>D114-C114</f>
        <v>-815.5999999999995</v>
      </c>
      <c r="F114" s="6">
        <f>D114/C114%</f>
        <v>84.78840666206615</v>
      </c>
    </row>
    <row r="115" spans="1:6" ht="12.75">
      <c r="A115" s="14" t="s">
        <v>76</v>
      </c>
      <c r="B115" s="14" t="s">
        <v>14</v>
      </c>
      <c r="C115" s="31">
        <v>4199.6</v>
      </c>
      <c r="D115" s="31">
        <v>1929.7</v>
      </c>
      <c r="E115" s="39">
        <f>D115-C115</f>
        <v>-2269.9000000000005</v>
      </c>
      <c r="F115" s="6">
        <f>D115/C115%</f>
        <v>45.94961424897609</v>
      </c>
    </row>
    <row r="116" spans="1:6" ht="12.75">
      <c r="A116" s="57" t="s">
        <v>77</v>
      </c>
      <c r="B116" s="57" t="s">
        <v>14</v>
      </c>
      <c r="C116" s="61">
        <f>C112+C94+0.1</f>
        <v>20779.6</v>
      </c>
      <c r="D116" s="61">
        <f>D112+D94</f>
        <v>18622.84</v>
      </c>
      <c r="E116" s="61">
        <f>D116-C116</f>
        <v>-2156.7599999999984</v>
      </c>
      <c r="F116" s="66">
        <f>D116/C116%</f>
        <v>89.62078192072995</v>
      </c>
    </row>
    <row r="117" spans="1:6" ht="25.5">
      <c r="A117" s="59" t="s">
        <v>78</v>
      </c>
      <c r="B117" s="18" t="s">
        <v>14</v>
      </c>
      <c r="C117" s="3" t="s">
        <v>92</v>
      </c>
      <c r="D117" s="3" t="s">
        <v>92</v>
      </c>
      <c r="E117" s="3" t="s">
        <v>92</v>
      </c>
      <c r="F117" s="19" t="s">
        <v>92</v>
      </c>
    </row>
    <row r="118" spans="1:6" ht="12.75">
      <c r="A118" s="57" t="s">
        <v>79</v>
      </c>
      <c r="B118" s="57" t="s">
        <v>14</v>
      </c>
      <c r="C118" s="79">
        <f>SUM(C120:C130)+0.1</f>
        <v>20923.129999999997</v>
      </c>
      <c r="D118" s="81">
        <f>SUM(D120:D130)</f>
        <v>17837.49</v>
      </c>
      <c r="E118" s="65">
        <f>E120+E122+E123+E125+E126+E127+E128</f>
        <v>-1300.27</v>
      </c>
      <c r="F118" s="66">
        <f>D118/C118%</f>
        <v>85.25249329330747</v>
      </c>
    </row>
    <row r="119" spans="1:6" ht="12.75">
      <c r="A119" s="10" t="s">
        <v>80</v>
      </c>
      <c r="B119" s="16" t="s">
        <v>14</v>
      </c>
      <c r="C119" s="36"/>
      <c r="D119" s="77"/>
      <c r="E119" s="11"/>
      <c r="F119" s="12"/>
    </row>
    <row r="120" spans="1:6" ht="12.75">
      <c r="A120" s="13" t="s">
        <v>116</v>
      </c>
      <c r="B120" s="9" t="s">
        <v>14</v>
      </c>
      <c r="C120" s="30">
        <v>6916.58</v>
      </c>
      <c r="D120" s="34">
        <v>6916.58</v>
      </c>
      <c r="E120" s="1">
        <f aca="true" t="shared" si="7" ref="E120:E130">D120-C120</f>
        <v>0</v>
      </c>
      <c r="F120" s="6">
        <f>D120/C120%</f>
        <v>99.99999999999999</v>
      </c>
    </row>
    <row r="121" spans="1:6" ht="25.5">
      <c r="A121" s="32" t="s">
        <v>117</v>
      </c>
      <c r="B121" s="9" t="s">
        <v>14</v>
      </c>
      <c r="C121" s="30">
        <v>298.6</v>
      </c>
      <c r="D121" s="34">
        <v>298.6</v>
      </c>
      <c r="E121" s="1">
        <f t="shared" si="7"/>
        <v>0</v>
      </c>
      <c r="F121" s="6">
        <f>D121/C121%</f>
        <v>100</v>
      </c>
    </row>
    <row r="122" spans="1:6" ht="25.5">
      <c r="A122" s="33" t="s">
        <v>118</v>
      </c>
      <c r="B122" s="18" t="s">
        <v>14</v>
      </c>
      <c r="C122" s="31">
        <v>174.99</v>
      </c>
      <c r="D122" s="78">
        <v>174.99</v>
      </c>
      <c r="E122" s="11">
        <f t="shared" si="7"/>
        <v>0</v>
      </c>
      <c r="F122" s="12">
        <v>0</v>
      </c>
    </row>
    <row r="123" spans="1:6" ht="12.75">
      <c r="A123" s="14" t="s">
        <v>119</v>
      </c>
      <c r="B123" s="18" t="s">
        <v>14</v>
      </c>
      <c r="C123" s="31">
        <v>711.3</v>
      </c>
      <c r="D123" s="78">
        <v>711.33</v>
      </c>
      <c r="E123" s="11">
        <f t="shared" si="7"/>
        <v>0.030000000000086402</v>
      </c>
      <c r="F123" s="12">
        <f>D123/C123%</f>
        <v>100.00421762969212</v>
      </c>
    </row>
    <row r="124" spans="1:6" ht="12.75">
      <c r="A124" s="14" t="s">
        <v>133</v>
      </c>
      <c r="B124" s="18" t="s">
        <v>14</v>
      </c>
      <c r="C124" s="31">
        <v>2908.2</v>
      </c>
      <c r="D124" s="78">
        <v>1122.93</v>
      </c>
      <c r="E124" s="11">
        <f t="shared" si="7"/>
        <v>-1785.2699999999998</v>
      </c>
      <c r="F124" s="12">
        <f>D124/C124%</f>
        <v>38.61254384155148</v>
      </c>
    </row>
    <row r="125" spans="1:6" ht="12.75">
      <c r="A125" s="14" t="s">
        <v>111</v>
      </c>
      <c r="B125" s="18" t="s">
        <v>14</v>
      </c>
      <c r="C125" s="31">
        <v>85.67</v>
      </c>
      <c r="D125" s="78">
        <v>85.67</v>
      </c>
      <c r="E125" s="11">
        <f t="shared" si="7"/>
        <v>0</v>
      </c>
      <c r="F125" s="12">
        <f>D125/C125%</f>
        <v>100</v>
      </c>
    </row>
    <row r="126" spans="1:6" ht="12.75">
      <c r="A126" s="14" t="s">
        <v>120</v>
      </c>
      <c r="B126" s="18" t="s">
        <v>14</v>
      </c>
      <c r="C126" s="31">
        <v>4331.35</v>
      </c>
      <c r="D126" s="78">
        <v>4331.05</v>
      </c>
      <c r="E126" s="11">
        <f t="shared" si="7"/>
        <v>-0.3000000000001819</v>
      </c>
      <c r="F126" s="12">
        <f>D126/C126%</f>
        <v>99.99307375298693</v>
      </c>
    </row>
    <row r="127" spans="1:6" ht="12.75">
      <c r="A127" s="14" t="s">
        <v>121</v>
      </c>
      <c r="B127" s="18" t="s">
        <v>14</v>
      </c>
      <c r="C127" s="31">
        <v>0</v>
      </c>
      <c r="D127" s="78">
        <v>0</v>
      </c>
      <c r="E127" s="11">
        <f t="shared" si="7"/>
        <v>0</v>
      </c>
      <c r="F127" s="12">
        <v>0</v>
      </c>
    </row>
    <row r="128" spans="1:6" ht="12.75">
      <c r="A128" s="14" t="s">
        <v>81</v>
      </c>
      <c r="B128" s="18" t="s">
        <v>14</v>
      </c>
      <c r="C128" s="31">
        <v>5150.95</v>
      </c>
      <c r="D128" s="78">
        <v>3850.95</v>
      </c>
      <c r="E128" s="11">
        <f t="shared" si="7"/>
        <v>-1300</v>
      </c>
      <c r="F128" s="12">
        <f>D128/C128%</f>
        <v>74.76193711839564</v>
      </c>
    </row>
    <row r="129" spans="1:6" ht="12.75">
      <c r="A129" s="14" t="s">
        <v>122</v>
      </c>
      <c r="B129" s="18" t="s">
        <v>14</v>
      </c>
      <c r="C129" s="36">
        <v>303.17</v>
      </c>
      <c r="D129" s="77">
        <v>303.17</v>
      </c>
      <c r="E129" s="11">
        <f t="shared" si="7"/>
        <v>0</v>
      </c>
      <c r="F129" s="12">
        <f>D129/C129%</f>
        <v>100</v>
      </c>
    </row>
    <row r="130" spans="1:6" ht="12.75">
      <c r="A130" s="23" t="s">
        <v>128</v>
      </c>
      <c r="B130" s="18" t="s">
        <v>14</v>
      </c>
      <c r="C130" s="36">
        <v>42.22</v>
      </c>
      <c r="D130" s="77">
        <v>42.22</v>
      </c>
      <c r="E130" s="11">
        <f t="shared" si="7"/>
        <v>0</v>
      </c>
      <c r="F130" s="12">
        <f>D130/C130%</f>
        <v>100</v>
      </c>
    </row>
    <row r="131" spans="1:6" ht="25.5">
      <c r="A131" s="24" t="s">
        <v>82</v>
      </c>
      <c r="B131" s="16"/>
      <c r="C131" s="4"/>
      <c r="D131" s="4"/>
      <c r="E131" s="4"/>
      <c r="F131" s="17"/>
    </row>
    <row r="132" spans="1:6" ht="12.75">
      <c r="A132" s="13" t="s">
        <v>83</v>
      </c>
      <c r="B132" s="13" t="s">
        <v>13</v>
      </c>
      <c r="C132" s="30" t="s">
        <v>90</v>
      </c>
      <c r="D132" s="30" t="s">
        <v>90</v>
      </c>
      <c r="E132" s="1" t="s">
        <v>90</v>
      </c>
      <c r="F132" s="6" t="s">
        <v>90</v>
      </c>
    </row>
    <row r="133" spans="1:6" ht="12.75">
      <c r="A133" s="14" t="s">
        <v>84</v>
      </c>
      <c r="B133" s="14" t="s">
        <v>13</v>
      </c>
      <c r="C133" s="31" t="s">
        <v>90</v>
      </c>
      <c r="D133" s="31" t="s">
        <v>90</v>
      </c>
      <c r="E133" s="2" t="s">
        <v>90</v>
      </c>
      <c r="F133" s="5" t="s">
        <v>90</v>
      </c>
    </row>
    <row r="134" spans="1:6" ht="25.5">
      <c r="A134" s="15" t="s">
        <v>85</v>
      </c>
      <c r="B134" s="18" t="s">
        <v>13</v>
      </c>
      <c r="C134" s="3" t="s">
        <v>90</v>
      </c>
      <c r="D134" s="3" t="s">
        <v>90</v>
      </c>
      <c r="E134" s="3" t="s">
        <v>90</v>
      </c>
      <c r="F134" s="19" t="s">
        <v>90</v>
      </c>
    </row>
    <row r="135" spans="1:6" ht="38.25">
      <c r="A135" s="24" t="s">
        <v>86</v>
      </c>
      <c r="B135" s="16"/>
      <c r="C135" s="4" t="s">
        <v>91</v>
      </c>
      <c r="D135" s="4"/>
      <c r="E135" s="4"/>
      <c r="F135" s="17"/>
    </row>
    <row r="136" spans="1:6" ht="12.75">
      <c r="A136" s="13" t="s">
        <v>125</v>
      </c>
      <c r="B136" s="13"/>
      <c r="C136" s="30" t="s">
        <v>90</v>
      </c>
      <c r="D136" s="30" t="s">
        <v>90</v>
      </c>
      <c r="E136" s="1" t="s">
        <v>90</v>
      </c>
      <c r="F136" s="6" t="s">
        <v>90</v>
      </c>
    </row>
    <row r="137" spans="1:6" ht="12.75">
      <c r="A137" s="14" t="s">
        <v>87</v>
      </c>
      <c r="B137" s="14" t="s">
        <v>14</v>
      </c>
      <c r="C137" s="31" t="s">
        <v>90</v>
      </c>
      <c r="D137" s="31" t="s">
        <v>90</v>
      </c>
      <c r="E137" s="2" t="s">
        <v>90</v>
      </c>
      <c r="F137" s="5" t="s">
        <v>90</v>
      </c>
    </row>
    <row r="138" spans="1:6" ht="25.5">
      <c r="A138" s="15" t="s">
        <v>88</v>
      </c>
      <c r="B138" s="18" t="s">
        <v>14</v>
      </c>
      <c r="C138" s="3">
        <f>C140</f>
        <v>0</v>
      </c>
      <c r="D138" s="3">
        <v>0</v>
      </c>
      <c r="E138" s="11">
        <f>D138-C138</f>
        <v>0</v>
      </c>
      <c r="F138" s="12">
        <v>0</v>
      </c>
    </row>
    <row r="139" spans="1:6" ht="12.75">
      <c r="A139" s="14" t="s">
        <v>89</v>
      </c>
      <c r="B139" s="14"/>
      <c r="C139" s="21"/>
      <c r="D139" s="21"/>
      <c r="E139" s="14"/>
      <c r="F139" s="25"/>
    </row>
    <row r="140" spans="1:6" ht="12.75">
      <c r="A140" s="14" t="s">
        <v>105</v>
      </c>
      <c r="B140" s="14" t="s">
        <v>14</v>
      </c>
      <c r="C140" s="37">
        <v>0</v>
      </c>
      <c r="D140" s="37">
        <v>0</v>
      </c>
      <c r="E140" s="2">
        <v>0</v>
      </c>
      <c r="F140" s="5">
        <v>0</v>
      </c>
    </row>
    <row r="141" spans="3:4" ht="12.75">
      <c r="C141" s="48"/>
      <c r="D141" s="48"/>
    </row>
    <row r="142" spans="3:4" ht="19.5" customHeight="1">
      <c r="C142" s="48"/>
      <c r="D142" s="48"/>
    </row>
    <row r="143" spans="3:4" ht="12.75">
      <c r="C143" s="48"/>
      <c r="D143" s="48"/>
    </row>
    <row r="144" spans="3:4" ht="12.75">
      <c r="C144" s="48"/>
      <c r="D144" s="48"/>
    </row>
    <row r="146" spans="1:6" ht="12.75">
      <c r="A146" s="7" t="s">
        <v>99</v>
      </c>
      <c r="D146" s="85" t="s">
        <v>124</v>
      </c>
      <c r="E146" s="85"/>
      <c r="F146" s="85"/>
    </row>
    <row r="149" spans="1:6" ht="12.75">
      <c r="A149" s="7" t="s">
        <v>115</v>
      </c>
      <c r="D149" s="86" t="s">
        <v>130</v>
      </c>
      <c r="E149" s="85"/>
      <c r="F149" s="85"/>
    </row>
  </sheetData>
  <sheetProtection/>
  <mergeCells count="4">
    <mergeCell ref="A2:F2"/>
    <mergeCell ref="A3:F3"/>
    <mergeCell ref="D146:F146"/>
    <mergeCell ref="D149:F149"/>
  </mergeCells>
  <printOptions/>
  <pageMargins left="0.76" right="0.4330708661417323" top="0.6692913385826772" bottom="0.5905511811023623" header="0.31496062992125984" footer="0.2755905511811024"/>
  <pageSetup fitToHeight="2" horizontalDpi="600" verticalDpi="600" orientation="portrait" paperSize="9" scale="73" r:id="rId1"/>
  <rowBreaks count="1" manualBreakCount="1">
    <brk id="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</cp:lastModifiedBy>
  <cp:lastPrinted>2014-02-04T06:30:46Z</cp:lastPrinted>
  <dcterms:created xsi:type="dcterms:W3CDTF">1996-10-08T23:32:33Z</dcterms:created>
  <dcterms:modified xsi:type="dcterms:W3CDTF">2014-02-04T11:52:16Z</dcterms:modified>
  <cp:category/>
  <cp:version/>
  <cp:contentType/>
  <cp:contentStatus/>
</cp:coreProperties>
</file>