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91" windowWidth="11415" windowHeight="8295" activeTab="0"/>
  </bookViews>
  <sheets>
    <sheet name="10-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<sst xmlns="http://schemas.openxmlformats.org/spreadsheetml/2006/main" count="289" uniqueCount="143">
  <si>
    <t>Наименование показателей</t>
  </si>
  <si>
    <t>ед.изм.</t>
  </si>
  <si>
    <t>отклонение</t>
  </si>
  <si>
    <t>(+,-)</t>
  </si>
  <si>
    <t>%</t>
  </si>
  <si>
    <t>1.Количество хозяйствующих субъектов-ВСЕГО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</si>
  <si>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</si>
  <si>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</si>
  <si>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</si>
  <si>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</si>
  <si>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</si>
  <si>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>2.Производство(реализация)товаров работ и услуг:</t>
  </si>
  <si>
    <t xml:space="preserve"> -по крупным и средним предприятиям</t>
  </si>
  <si>
    <t>ед</t>
  </si>
  <si>
    <t>тыс.руб</t>
  </si>
  <si>
    <t xml:space="preserve">                  мяса</t>
  </si>
  <si>
    <t xml:space="preserve">                  молока</t>
  </si>
  <si>
    <t xml:space="preserve">                  яиц</t>
  </si>
  <si>
    <t>тонн</t>
  </si>
  <si>
    <t>тыс.шт.</t>
  </si>
  <si>
    <t xml:space="preserve"> - по малым предприятиям</t>
  </si>
  <si>
    <t>3.Поголовье:</t>
  </si>
  <si>
    <t xml:space="preserve"> - в крупных хозяйствах</t>
  </si>
  <si>
    <t xml:space="preserve">                  КРС</t>
  </si>
  <si>
    <t xml:space="preserve">                  коров</t>
  </si>
  <si>
    <t xml:space="preserve">                  свиней</t>
  </si>
  <si>
    <t xml:space="preserve">                  птицы</t>
  </si>
  <si>
    <t xml:space="preserve"> - в ЛПХ</t>
  </si>
  <si>
    <t>гол.</t>
  </si>
  <si>
    <t>тыс.гол.</t>
  </si>
  <si>
    <t xml:space="preserve"> - в КФХ</t>
  </si>
  <si>
    <t>4.Оборот розничной торговли</t>
  </si>
  <si>
    <t>в том числе в малом бизнесе</t>
  </si>
  <si>
    <t>план</t>
  </si>
  <si>
    <t>факт</t>
  </si>
  <si>
    <t>5.объемы инвестиций</t>
  </si>
  <si>
    <t>тыс.руб.</t>
  </si>
  <si>
    <t>в том числе пообъектно:</t>
  </si>
  <si>
    <t>ЗАНЯТОСТЬ НАСЕЛЕНИЯ:</t>
  </si>
  <si>
    <t>ЭКОНОМИЧЕСКИЕ ПОКАЗАТЕЛИ:</t>
  </si>
  <si>
    <t>1.Численность постоянного населения -ВСЕГО</t>
  </si>
  <si>
    <t>чел</t>
  </si>
  <si>
    <t>3.Среднесписочная численность работающих на крупных и средних предприятиях - ВСЕГО</t>
  </si>
  <si>
    <t>в том числе по предприятиям:</t>
  </si>
  <si>
    <t>5.Число обращений по вопросам трудоустройства</t>
  </si>
  <si>
    <t>6. Трудоустроено</t>
  </si>
  <si>
    <t>8.число безработных на конец отчетного периода</t>
  </si>
  <si>
    <t>11. Среднемесячная зарплата:</t>
  </si>
  <si>
    <t xml:space="preserve"> - на крупных и средних предприятиях</t>
  </si>
  <si>
    <t>руб</t>
  </si>
  <si>
    <t>ДЕМОГРАФИЯ</t>
  </si>
  <si>
    <t>1.Количество родившихся</t>
  </si>
  <si>
    <t>в том числе на 1 тыс.жителей</t>
  </si>
  <si>
    <t>2.Количество умерших</t>
  </si>
  <si>
    <t>3.Естественная убыль (-), 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</si>
  <si>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</si>
  <si>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</si>
  <si>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</si>
  <si>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</si>
  <si>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</si>
  <si>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</si>
  <si>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5.Оказано материальной помощи:</t>
  </si>
  <si>
    <t xml:space="preserve"> - человек</t>
  </si>
  <si>
    <t xml:space="preserve"> - сумма</t>
  </si>
  <si>
    <t>6.Выплата жилищных субсидий:</t>
  </si>
  <si>
    <t xml:space="preserve"> - количество обратившихся</t>
  </si>
  <si>
    <t xml:space="preserve"> - количество получающих</t>
  </si>
  <si>
    <t xml:space="preserve"> - сумма субсидий</t>
  </si>
  <si>
    <t>семей</t>
  </si>
  <si>
    <t xml:space="preserve"> - % к заданию</t>
  </si>
  <si>
    <t>ИСПОЛНЕНИЕ БЮДЖЕТА</t>
  </si>
  <si>
    <t>1.Собственные доходы-ВСЕГО</t>
  </si>
  <si>
    <t>в том числе в разрезе налогов и платежей:</t>
  </si>
  <si>
    <t xml:space="preserve">             - единый сельхозналог</t>
  </si>
  <si>
    <t xml:space="preserve">             - аренда</t>
  </si>
  <si>
    <t xml:space="preserve">             - налог на имущество</t>
  </si>
  <si>
    <t>2.Доходы от предпринимательской и другой приносящей доход деятельности</t>
  </si>
  <si>
    <t>3. Спонсорские средства и средства сомообложения</t>
  </si>
  <si>
    <t xml:space="preserve"> - из областного бюджета</t>
  </si>
  <si>
    <t xml:space="preserve"> - из районного бюджета</t>
  </si>
  <si>
    <t>6.ВСЕГО доходов</t>
  </si>
  <si>
    <t>7.Недоимка по налоговым и другим обязательным платежам</t>
  </si>
  <si>
    <t>8.Всего расходов</t>
  </si>
  <si>
    <t>в том числе по направлениям финансирования:</t>
  </si>
  <si>
    <t xml:space="preserve">  - культура (0801)</t>
  </si>
  <si>
    <t>9. Выявлено незарегистрированного имущества граждан:</t>
  </si>
  <si>
    <t xml:space="preserve">                        - на начало года</t>
  </si>
  <si>
    <t xml:space="preserve">                        - с начала года</t>
  </si>
  <si>
    <t>10.Зарегистрировано выявленного недвижимого имущества</t>
  </si>
  <si>
    <t>11.Включено в налоговую базу ранее незарегистрированного недвижимого имущества:</t>
  </si>
  <si>
    <t xml:space="preserve">                      - на сумму</t>
  </si>
  <si>
    <t>12.Выявлено и включено в налоговую базу других  источников пополнения бюджета</t>
  </si>
  <si>
    <t xml:space="preserve">в том с числе: </t>
  </si>
  <si>
    <t xml:space="preserve">  -</t>
  </si>
  <si>
    <t xml:space="preserve">  </t>
  </si>
  <si>
    <t xml:space="preserve"> -</t>
  </si>
  <si>
    <t xml:space="preserve"> - </t>
  </si>
  <si>
    <t>чел.</t>
  </si>
  <si>
    <t>руб.</t>
  </si>
  <si>
    <t xml:space="preserve">             - зем. налог</t>
  </si>
  <si>
    <t xml:space="preserve">             - невыясненные </t>
  </si>
  <si>
    <t>5.Дотации и субвенции</t>
  </si>
  <si>
    <t>Показатели социально-экономического развития</t>
  </si>
  <si>
    <t>Глава Кривянского сельского поселения</t>
  </si>
  <si>
    <t>Новочеркасское энергоремонтное предприятие</t>
  </si>
  <si>
    <t>Кривянская сельская администрация</t>
  </si>
  <si>
    <t>МОУ СОШ № 72</t>
  </si>
  <si>
    <t>МОУ СОШ  № 73</t>
  </si>
  <si>
    <t>ОАО Новочеркасский рыбокомбинат</t>
  </si>
  <si>
    <t>МДОУ № 4</t>
  </si>
  <si>
    <t>МДОУ № 31</t>
  </si>
  <si>
    <t>продажа земельного участка</t>
  </si>
  <si>
    <t>МУК "Кривянский СДК № 1"</t>
  </si>
  <si>
    <t xml:space="preserve">             - НДФЛ</t>
  </si>
  <si>
    <t xml:space="preserve">             - транспортный налог</t>
  </si>
  <si>
    <t xml:space="preserve">             - упрощеная система налогообложения</t>
  </si>
  <si>
    <t xml:space="preserve">             - госпошлина</t>
  </si>
  <si>
    <t xml:space="preserve"> - национальная экономика (0412)</t>
  </si>
  <si>
    <t>тыс.чел</t>
  </si>
  <si>
    <t xml:space="preserve">             - продажа земельных участков</t>
  </si>
  <si>
    <t xml:space="preserve">             - прочие неналоговые</t>
  </si>
  <si>
    <t>ТЭР-Новочеркасск</t>
  </si>
  <si>
    <t>Специалист 1 категории экономист</t>
  </si>
  <si>
    <t xml:space="preserve"> - Общегосударственные вопросы(0100)</t>
  </si>
  <si>
    <t xml:space="preserve"> -  Мобилизационная и вневойсковая подготовка (0203)</t>
  </si>
  <si>
    <t xml:space="preserve">  - Защита населения и территории от последствий чрезвычайных ситуаций (0309)</t>
  </si>
  <si>
    <t xml:space="preserve">  - обеспечение пожарной безопасности (0310)</t>
  </si>
  <si>
    <t xml:space="preserve">  - коммунальное хозяйство (0500)</t>
  </si>
  <si>
    <t xml:space="preserve">  - охрана окружающей среды (0600)</t>
  </si>
  <si>
    <t xml:space="preserve"> - Социальная политика  (1000)</t>
  </si>
  <si>
    <t xml:space="preserve">             - реализация от продажи мун. имущества</t>
  </si>
  <si>
    <t>Зеленков Л.Г.</t>
  </si>
  <si>
    <t xml:space="preserve">                      - единиц</t>
  </si>
  <si>
    <t>7. Признано безработными (на конец года)</t>
  </si>
  <si>
    <t>2011 г.</t>
  </si>
  <si>
    <t xml:space="preserve">                  овцы, козы</t>
  </si>
  <si>
    <t xml:space="preserve">  - Физическая культура и спорт (1100)</t>
  </si>
  <si>
    <t>Кривянского сельского поселения за  II квартал 2012 год</t>
  </si>
  <si>
    <t>2012 г.</t>
  </si>
  <si>
    <t>Страданченков Е.Г.</t>
  </si>
  <si>
    <t>Светлана Викторовна дох</t>
  </si>
  <si>
    <t>4.Прочие</t>
  </si>
  <si>
    <t>II  полуг.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</si>
</sst>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vertical="distributed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3" fontId="1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distributed"/>
    </xf>
    <xf numFmtId="0" fontId="1" fillId="0" borderId="12" xfId="0" applyFont="1" applyFill="1" applyBorder="1" applyAlignment="1">
      <alignment vertical="distributed"/>
    </xf>
    <xf numFmtId="2" fontId="0" fillId="0" borderId="11" xfId="0" applyNumberForma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0" fillId="0" borderId="10" xfId="0" applyNumberForma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172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H148"/>
  <sheetViews>
    <sheetView tabSelected="1" zoomScalePageLayoutView="0" workbookViewId="0" topLeftCell="A1">
      <pane ySplit="7" topLeftCell="A138" activePane="bottomLeft" state="frozen"/>
      <selection pane="topLeft" activeCell="A1" sqref="A1"/>
      <selection pane="bottomLeft" activeCell="F116" sqref="F116"/>
    </sheetView>
  </sheetViews>
  <sheetFormatPr defaultColWidth="9.140625" defaultRowHeight="12.75"/>
  <cols>
    <col min="1" max="1" width="45.57421875" style="7" customWidth="1"/>
    <col min="2" max="4" width="11.140625" style="7" customWidth="1"/>
    <col min="5" max="5" width="10.00390625" style="7" customWidth="1"/>
    <col min="6" max="6" width="9.57421875" style="7" bestFit="1" customWidth="1"/>
    <col min="7" max="16384" width="9.140625" style="7" customWidth="1"/>
  </cols>
  <sheetData>
    <row r="3" spans="1:6" ht="12.75">
      <c r="A3" s="67" t="s">
        <v>102</v>
      </c>
      <c r="B3" s="67"/>
      <c r="C3" s="67"/>
      <c r="D3" s="67"/>
      <c r="E3" s="67"/>
      <c r="F3" s="67"/>
    </row>
    <row r="4" spans="1:6" ht="12.75">
      <c r="A4" s="67" t="s">
        <v>137</v>
      </c>
      <c r="B4" s="67"/>
      <c r="C4" s="67"/>
      <c r="D4" s="67"/>
      <c r="E4" s="67"/>
      <c r="F4" s="67"/>
    </row>
    <row r="6" spans="1:6" ht="12.75">
      <c r="A6" s="11" t="s">
        <v>0</v>
      </c>
      <c r="B6" s="12" t="s">
        <v>1</v>
      </c>
      <c r="C6" s="12" t="s">
        <v>142</v>
      </c>
      <c r="D6" s="12" t="s">
        <v>142</v>
      </c>
      <c r="E6" s="12" t="s">
        <v>2</v>
      </c>
      <c r="F6" s="12" t="s">
        <v>4</v>
      </c>
    </row>
    <row r="7" spans="1:6" ht="12.75">
      <c r="A7" s="14"/>
      <c r="B7" s="1"/>
      <c r="C7" s="32" t="s">
        <v>134</v>
      </c>
      <c r="D7" s="32" t="s">
        <v>138</v>
      </c>
      <c r="E7" s="1" t="s">
        <v>3</v>
      </c>
      <c r="F7" s="1"/>
    </row>
    <row r="8" spans="1:6" ht="12.75">
      <c r="A8" s="55" t="s">
        <v>39</v>
      </c>
      <c r="B8" s="11"/>
      <c r="C8" s="12"/>
      <c r="D8" s="12"/>
      <c r="E8" s="12"/>
      <c r="F8" s="12"/>
    </row>
    <row r="9" spans="1:6" ht="12.75">
      <c r="A9" s="46"/>
      <c r="B9" s="46"/>
      <c r="C9" s="47"/>
      <c r="D9" s="47"/>
      <c r="E9" s="47"/>
      <c r="F9" s="47"/>
    </row>
    <row r="10" spans="1:6" ht="12.75">
      <c r="A10" s="9" t="s">
        <v>5</v>
      </c>
      <c r="B10" s="9" t="s">
        <v>13</v>
      </c>
      <c r="C10" s="10">
        <f>C12+C13+C14+C15</f>
        <v>75</v>
      </c>
      <c r="D10" s="10">
        <f>D12+D13+D14+D15</f>
        <v>74</v>
      </c>
      <c r="E10" s="10">
        <f aca="true" t="shared" si="0" ref="E10:E15">D10-C10</f>
        <v>-1</v>
      </c>
      <c r="F10" s="6">
        <f>D10/C10%</f>
        <v>98.66666666666667</v>
      </c>
    </row>
    <row r="11" spans="1:6" ht="12.75">
      <c r="A11" s="11" t="s">
        <v>6</v>
      </c>
      <c r="B11" s="11"/>
      <c r="C11" s="38"/>
      <c r="D11" s="39"/>
      <c r="E11" s="47"/>
      <c r="F11" s="13"/>
    </row>
    <row r="12" spans="1:6" ht="12.75">
      <c r="A12" s="15" t="s">
        <v>7</v>
      </c>
      <c r="B12" s="15" t="s">
        <v>13</v>
      </c>
      <c r="C12" s="33">
        <v>9</v>
      </c>
      <c r="D12" s="33">
        <v>8</v>
      </c>
      <c r="E12" s="2">
        <f t="shared" si="0"/>
        <v>-1</v>
      </c>
      <c r="F12" s="5">
        <f>D12/C12%</f>
        <v>88.88888888888889</v>
      </c>
    </row>
    <row r="13" spans="1:6" ht="12.75">
      <c r="A13" s="15" t="s">
        <v>8</v>
      </c>
      <c r="B13" s="14" t="s">
        <v>13</v>
      </c>
      <c r="C13" s="33">
        <v>35</v>
      </c>
      <c r="D13" s="33">
        <v>35</v>
      </c>
      <c r="E13" s="1">
        <f t="shared" si="0"/>
        <v>0</v>
      </c>
      <c r="F13" s="6">
        <f>D13/C13%</f>
        <v>100</v>
      </c>
    </row>
    <row r="14" spans="1:6" ht="12.75">
      <c r="A14" s="15" t="s">
        <v>9</v>
      </c>
      <c r="B14" s="14" t="s">
        <v>13</v>
      </c>
      <c r="C14" s="33">
        <v>31</v>
      </c>
      <c r="D14" s="33">
        <v>31</v>
      </c>
      <c r="E14" s="1">
        <f t="shared" si="0"/>
        <v>0</v>
      </c>
      <c r="F14" s="6">
        <f>D14/C14%</f>
        <v>100</v>
      </c>
    </row>
    <row r="15" spans="1:6" ht="12.75">
      <c r="A15" s="15" t="s">
        <v>10</v>
      </c>
      <c r="B15" s="14" t="s">
        <v>13</v>
      </c>
      <c r="C15" s="33">
        <v>0</v>
      </c>
      <c r="D15" s="33">
        <v>0</v>
      </c>
      <c r="E15" s="1">
        <f t="shared" si="0"/>
        <v>0</v>
      </c>
      <c r="F15" s="37">
        <v>0</v>
      </c>
    </row>
    <row r="16" spans="1:6" ht="25.5">
      <c r="A16" s="16" t="s">
        <v>11</v>
      </c>
      <c r="B16" s="3" t="s">
        <v>95</v>
      </c>
      <c r="C16" s="33" t="s">
        <v>95</v>
      </c>
      <c r="D16" s="33" t="s">
        <v>95</v>
      </c>
      <c r="E16" s="2" t="s">
        <v>95</v>
      </c>
      <c r="F16" s="5" t="s">
        <v>95</v>
      </c>
    </row>
    <row r="17" spans="1:6" ht="12.75">
      <c r="A17" s="15" t="s">
        <v>12</v>
      </c>
      <c r="B17" s="2" t="s">
        <v>95</v>
      </c>
      <c r="C17" s="33" t="s">
        <v>95</v>
      </c>
      <c r="D17" s="33" t="s">
        <v>95</v>
      </c>
      <c r="E17" s="2" t="s">
        <v>95</v>
      </c>
      <c r="F17" s="5" t="s">
        <v>95</v>
      </c>
    </row>
    <row r="18" spans="1:6" ht="12.75">
      <c r="A18" s="11" t="s">
        <v>6</v>
      </c>
      <c r="B18" s="11"/>
      <c r="C18" s="39"/>
      <c r="D18" s="39"/>
      <c r="E18" s="12"/>
      <c r="F18" s="13"/>
    </row>
    <row r="19" spans="1:6" ht="12.75">
      <c r="A19" s="14" t="s">
        <v>15</v>
      </c>
      <c r="B19" s="14" t="s">
        <v>18</v>
      </c>
      <c r="C19" s="32">
        <v>0</v>
      </c>
      <c r="D19" s="32">
        <v>0</v>
      </c>
      <c r="E19" s="1">
        <f>D19-C19</f>
        <v>0</v>
      </c>
      <c r="F19" s="6">
        <v>0</v>
      </c>
    </row>
    <row r="20" spans="1:6" ht="12.75">
      <c r="A20" s="15" t="s">
        <v>16</v>
      </c>
      <c r="B20" s="15" t="s">
        <v>18</v>
      </c>
      <c r="C20" s="33">
        <v>0</v>
      </c>
      <c r="D20" s="33">
        <v>0</v>
      </c>
      <c r="E20" s="1">
        <f>D20-C20</f>
        <v>0</v>
      </c>
      <c r="F20" s="6">
        <v>0</v>
      </c>
    </row>
    <row r="21" spans="1:6" ht="12.75">
      <c r="A21" s="15" t="s">
        <v>17</v>
      </c>
      <c r="B21" s="15" t="s">
        <v>19</v>
      </c>
      <c r="C21" s="33">
        <v>0</v>
      </c>
      <c r="D21" s="33">
        <v>0</v>
      </c>
      <c r="E21" s="1">
        <f>D21-C21</f>
        <v>0</v>
      </c>
      <c r="F21" s="6">
        <v>0</v>
      </c>
    </row>
    <row r="22" spans="1:6" ht="12.75">
      <c r="A22" s="15" t="s">
        <v>20</v>
      </c>
      <c r="B22" s="2" t="s">
        <v>95</v>
      </c>
      <c r="C22" s="33" t="s">
        <v>95</v>
      </c>
      <c r="D22" s="33" t="s">
        <v>95</v>
      </c>
      <c r="E22" s="2" t="s">
        <v>96</v>
      </c>
      <c r="F22" s="5" t="s">
        <v>96</v>
      </c>
    </row>
    <row r="23" spans="1:6" ht="16.5" customHeight="1">
      <c r="A23" s="17" t="s">
        <v>21</v>
      </c>
      <c r="B23" s="17"/>
      <c r="C23" s="4"/>
      <c r="D23" s="4"/>
      <c r="E23" s="4"/>
      <c r="F23" s="18"/>
    </row>
    <row r="24" spans="1:6" ht="12.75">
      <c r="A24" s="46" t="s">
        <v>22</v>
      </c>
      <c r="B24" s="46"/>
      <c r="C24" s="48"/>
      <c r="D24" s="48"/>
      <c r="E24" s="47"/>
      <c r="F24" s="45"/>
    </row>
    <row r="25" spans="1:6" ht="12.75">
      <c r="A25" s="14" t="s">
        <v>23</v>
      </c>
      <c r="B25" s="14" t="s">
        <v>28</v>
      </c>
      <c r="C25" s="32">
        <v>0</v>
      </c>
      <c r="D25" s="32">
        <v>0</v>
      </c>
      <c r="E25" s="1">
        <f>D25-C25</f>
        <v>0</v>
      </c>
      <c r="F25" s="6" t="e">
        <f>D25/C25%</f>
        <v>#DIV/0!</v>
      </c>
    </row>
    <row r="26" spans="1:6" ht="12.75">
      <c r="A26" s="15" t="s">
        <v>24</v>
      </c>
      <c r="B26" s="14" t="s">
        <v>28</v>
      </c>
      <c r="C26" s="32">
        <v>0</v>
      </c>
      <c r="D26" s="32">
        <v>0</v>
      </c>
      <c r="E26" s="1">
        <f>D26-C26</f>
        <v>0</v>
      </c>
      <c r="F26" s="6">
        <v>0</v>
      </c>
    </row>
    <row r="27" spans="1:6" ht="12.75">
      <c r="A27" s="15" t="s">
        <v>25</v>
      </c>
      <c r="B27" s="14" t="s">
        <v>28</v>
      </c>
      <c r="C27" s="33">
        <v>0</v>
      </c>
      <c r="D27" s="33">
        <v>0</v>
      </c>
      <c r="E27" s="1">
        <f>D27-C27</f>
        <v>0</v>
      </c>
      <c r="F27" s="6">
        <v>0</v>
      </c>
    </row>
    <row r="28" spans="1:6" ht="12.75">
      <c r="A28" s="15" t="s">
        <v>26</v>
      </c>
      <c r="B28" s="15" t="s">
        <v>29</v>
      </c>
      <c r="C28" s="33">
        <v>0</v>
      </c>
      <c r="D28" s="33">
        <v>0</v>
      </c>
      <c r="E28" s="1">
        <f>D28-C28</f>
        <v>0</v>
      </c>
      <c r="F28" s="6">
        <v>0</v>
      </c>
    </row>
    <row r="29" spans="1:6" ht="12.75">
      <c r="A29" s="11" t="s">
        <v>27</v>
      </c>
      <c r="B29" s="11"/>
      <c r="C29" s="38"/>
      <c r="D29" s="39"/>
      <c r="E29" s="12"/>
      <c r="F29" s="13"/>
    </row>
    <row r="30" spans="1:6" ht="12.75">
      <c r="A30" s="14" t="s">
        <v>23</v>
      </c>
      <c r="B30" s="14" t="s">
        <v>28</v>
      </c>
      <c r="C30" s="32">
        <v>1622</v>
      </c>
      <c r="D30" s="32">
        <v>1622</v>
      </c>
      <c r="E30" s="1">
        <f>D30-C30</f>
        <v>0</v>
      </c>
      <c r="F30" s="6">
        <f>D30/C30%</f>
        <v>100</v>
      </c>
    </row>
    <row r="31" spans="1:6" ht="12.75">
      <c r="A31" s="15" t="s">
        <v>24</v>
      </c>
      <c r="B31" s="14" t="s">
        <v>28</v>
      </c>
      <c r="C31" s="33">
        <v>1020</v>
      </c>
      <c r="D31" s="33">
        <v>1020</v>
      </c>
      <c r="E31" s="1">
        <f>D31-C31</f>
        <v>0</v>
      </c>
      <c r="F31" s="6">
        <f>D31/C31%</f>
        <v>100</v>
      </c>
    </row>
    <row r="32" spans="1:6" ht="12.75">
      <c r="A32" s="15" t="s">
        <v>25</v>
      </c>
      <c r="B32" s="14" t="s">
        <v>28</v>
      </c>
      <c r="C32" s="33">
        <v>280</v>
      </c>
      <c r="D32" s="33">
        <f>264</f>
        <v>264</v>
      </c>
      <c r="E32" s="6">
        <f>D32-C32</f>
        <v>-16</v>
      </c>
      <c r="F32" s="6">
        <f>D32/C32%</f>
        <v>94.28571428571429</v>
      </c>
    </row>
    <row r="33" spans="1:6" ht="12.75">
      <c r="A33" s="49" t="s">
        <v>135</v>
      </c>
      <c r="B33" s="14" t="s">
        <v>28</v>
      </c>
      <c r="C33" s="33">
        <v>50</v>
      </c>
      <c r="D33" s="33">
        <f>50</f>
        <v>50</v>
      </c>
      <c r="E33" s="1">
        <f>D33-C33</f>
        <v>0</v>
      </c>
      <c r="F33" s="6">
        <f>D33/C33%</f>
        <v>100</v>
      </c>
    </row>
    <row r="34" spans="1:6" ht="12.75">
      <c r="A34" s="15" t="s">
        <v>26</v>
      </c>
      <c r="B34" s="15" t="s">
        <v>29</v>
      </c>
      <c r="C34" s="33">
        <v>21</v>
      </c>
      <c r="D34" s="33">
        <v>21</v>
      </c>
      <c r="E34" s="1">
        <f>D34-C34</f>
        <v>0</v>
      </c>
      <c r="F34" s="6">
        <f>D34/C34%</f>
        <v>100</v>
      </c>
    </row>
    <row r="35" spans="1:6" ht="12.75">
      <c r="A35" s="11" t="s">
        <v>30</v>
      </c>
      <c r="B35" s="11"/>
      <c r="C35" s="39"/>
      <c r="D35" s="39"/>
      <c r="E35" s="12"/>
      <c r="F35" s="13"/>
    </row>
    <row r="36" spans="1:6" ht="12.75">
      <c r="A36" s="14" t="s">
        <v>23</v>
      </c>
      <c r="B36" s="14" t="s">
        <v>28</v>
      </c>
      <c r="C36" s="32">
        <v>0</v>
      </c>
      <c r="D36" s="32">
        <v>0</v>
      </c>
      <c r="E36" s="1">
        <f>D36-C36</f>
        <v>0</v>
      </c>
      <c r="F36" s="6">
        <v>0</v>
      </c>
    </row>
    <row r="37" spans="1:6" ht="12.75">
      <c r="A37" s="15" t="s">
        <v>24</v>
      </c>
      <c r="B37" s="14" t="s">
        <v>28</v>
      </c>
      <c r="C37" s="33">
        <v>0</v>
      </c>
      <c r="D37" s="33">
        <v>0</v>
      </c>
      <c r="E37" s="1">
        <f>D37-C37</f>
        <v>0</v>
      </c>
      <c r="F37" s="6">
        <v>0</v>
      </c>
    </row>
    <row r="38" spans="1:6" ht="12.75">
      <c r="A38" s="15" t="s">
        <v>25</v>
      </c>
      <c r="B38" s="14" t="s">
        <v>28</v>
      </c>
      <c r="C38" s="33">
        <v>0</v>
      </c>
      <c r="D38" s="33">
        <v>0</v>
      </c>
      <c r="E38" s="1">
        <f>D38-C38</f>
        <v>0</v>
      </c>
      <c r="F38" s="6">
        <v>0</v>
      </c>
    </row>
    <row r="39" spans="1:6" ht="12.75">
      <c r="A39" s="15" t="s">
        <v>26</v>
      </c>
      <c r="B39" s="15" t="s">
        <v>29</v>
      </c>
      <c r="C39" s="33">
        <v>0</v>
      </c>
      <c r="D39" s="33">
        <v>0</v>
      </c>
      <c r="E39" s="1">
        <f>D39-C39</f>
        <v>0</v>
      </c>
      <c r="F39" s="6" t="e">
        <f>D39/C39%</f>
        <v>#DIV/0!</v>
      </c>
    </row>
    <row r="40" spans="1:6" ht="16.5" customHeight="1">
      <c r="A40" s="19" t="s">
        <v>31</v>
      </c>
      <c r="B40" s="19" t="s">
        <v>14</v>
      </c>
      <c r="C40" s="3">
        <f>C41</f>
        <v>0</v>
      </c>
      <c r="D40" s="3">
        <f>D41</f>
        <v>0</v>
      </c>
      <c r="E40" s="3">
        <f>E41</f>
        <v>0</v>
      </c>
      <c r="F40" s="20" t="e">
        <f>F41</f>
        <v>#DIV/0!</v>
      </c>
    </row>
    <row r="41" spans="1:6" ht="12.75">
      <c r="A41" s="15" t="s">
        <v>32</v>
      </c>
      <c r="B41" s="15" t="s">
        <v>14</v>
      </c>
      <c r="C41" s="33">
        <v>0</v>
      </c>
      <c r="D41" s="33">
        <v>0</v>
      </c>
      <c r="E41" s="2">
        <f>D41-C41</f>
        <v>0</v>
      </c>
      <c r="F41" s="5" t="e">
        <f>D41/C41%</f>
        <v>#DIV/0!</v>
      </c>
    </row>
    <row r="42" spans="1:6" ht="17.25" customHeight="1">
      <c r="A42" s="9" t="s">
        <v>35</v>
      </c>
      <c r="B42" s="9" t="s">
        <v>36</v>
      </c>
      <c r="C42" s="10" t="s">
        <v>95</v>
      </c>
      <c r="D42" s="50" t="s">
        <v>95</v>
      </c>
      <c r="E42" s="10" t="s">
        <v>95</v>
      </c>
      <c r="F42" s="21" t="s">
        <v>95</v>
      </c>
    </row>
    <row r="43" spans="1:6" ht="12.75">
      <c r="A43" s="15" t="s">
        <v>37</v>
      </c>
      <c r="B43" s="2" t="s">
        <v>95</v>
      </c>
      <c r="C43" s="33" t="s">
        <v>95</v>
      </c>
      <c r="D43" s="51" t="s">
        <v>95</v>
      </c>
      <c r="E43" s="2" t="s">
        <v>95</v>
      </c>
      <c r="F43" s="5" t="s">
        <v>95</v>
      </c>
    </row>
    <row r="44" spans="1:6" ht="12.75">
      <c r="A44" s="55" t="s">
        <v>38</v>
      </c>
      <c r="B44" s="11"/>
      <c r="C44" s="39"/>
      <c r="D44" s="38"/>
      <c r="E44" s="12"/>
      <c r="F44" s="13"/>
    </row>
    <row r="45" spans="1:7" ht="18" customHeight="1">
      <c r="A45" s="9" t="s">
        <v>40</v>
      </c>
      <c r="B45" s="9" t="s">
        <v>118</v>
      </c>
      <c r="C45" s="28">
        <v>10.5</v>
      </c>
      <c r="D45" s="28">
        <v>10.5</v>
      </c>
      <c r="E45" s="10">
        <f aca="true" t="shared" si="1" ref="E45:E59">D45-C45</f>
        <v>0</v>
      </c>
      <c r="F45" s="28">
        <f>D45/C45%</f>
        <v>100</v>
      </c>
      <c r="G45" s="42"/>
    </row>
    <row r="46" spans="1:6" ht="25.5" customHeight="1">
      <c r="A46" s="16" t="s">
        <v>42</v>
      </c>
      <c r="B46" s="19" t="s">
        <v>41</v>
      </c>
      <c r="C46" s="3">
        <f>SUM(C47:C55)</f>
        <v>1076</v>
      </c>
      <c r="D46" s="3">
        <v>747</v>
      </c>
      <c r="E46" s="3">
        <f t="shared" si="1"/>
        <v>-329</v>
      </c>
      <c r="F46" s="28">
        <f aca="true" t="shared" si="2" ref="F46:F57">D46/C46%</f>
        <v>69.42379182156134</v>
      </c>
    </row>
    <row r="47" spans="1:6" ht="12.75">
      <c r="A47" s="15" t="s">
        <v>104</v>
      </c>
      <c r="B47" s="15" t="s">
        <v>97</v>
      </c>
      <c r="C47" s="33">
        <v>0</v>
      </c>
      <c r="D47" s="33">
        <v>0</v>
      </c>
      <c r="E47" s="3">
        <f t="shared" si="1"/>
        <v>0</v>
      </c>
      <c r="F47" s="28">
        <v>0</v>
      </c>
    </row>
    <row r="48" spans="1:6" ht="12.75">
      <c r="A48" s="14" t="s">
        <v>121</v>
      </c>
      <c r="B48" s="14" t="s">
        <v>97</v>
      </c>
      <c r="C48" s="32">
        <v>571</v>
      </c>
      <c r="D48" s="32">
        <v>537</v>
      </c>
      <c r="E48" s="3">
        <f t="shared" si="1"/>
        <v>-34</v>
      </c>
      <c r="F48" s="28">
        <f t="shared" si="2"/>
        <v>94.04553415061297</v>
      </c>
    </row>
    <row r="49" spans="1:6" ht="12.75">
      <c r="A49" s="14" t="s">
        <v>108</v>
      </c>
      <c r="B49" s="14" t="s">
        <v>97</v>
      </c>
      <c r="C49" s="32">
        <v>284</v>
      </c>
      <c r="D49" s="32">
        <v>0</v>
      </c>
      <c r="E49" s="3">
        <f t="shared" si="1"/>
        <v>-284</v>
      </c>
      <c r="F49" s="28">
        <f t="shared" si="2"/>
        <v>0</v>
      </c>
    </row>
    <row r="50" spans="1:6" ht="12.75">
      <c r="A50" s="14" t="s">
        <v>105</v>
      </c>
      <c r="B50" s="14" t="s">
        <v>97</v>
      </c>
      <c r="C50" s="32">
        <v>19</v>
      </c>
      <c r="D50" s="32">
        <v>19</v>
      </c>
      <c r="E50" s="3">
        <f t="shared" si="1"/>
        <v>0</v>
      </c>
      <c r="F50" s="28">
        <f t="shared" si="2"/>
        <v>100</v>
      </c>
    </row>
    <row r="51" spans="1:6" ht="12.75">
      <c r="A51" s="15" t="s">
        <v>106</v>
      </c>
      <c r="B51" s="15" t="s">
        <v>97</v>
      </c>
      <c r="C51" s="33">
        <v>72</v>
      </c>
      <c r="D51" s="33">
        <v>69</v>
      </c>
      <c r="E51" s="3">
        <f t="shared" si="1"/>
        <v>-3</v>
      </c>
      <c r="F51" s="28">
        <f t="shared" si="2"/>
        <v>95.83333333333334</v>
      </c>
    </row>
    <row r="52" spans="1:6" ht="12.75">
      <c r="A52" s="15" t="s">
        <v>107</v>
      </c>
      <c r="B52" s="15" t="s">
        <v>97</v>
      </c>
      <c r="C52" s="33">
        <v>69</v>
      </c>
      <c r="D52" s="33">
        <v>66</v>
      </c>
      <c r="E52" s="3">
        <f t="shared" si="1"/>
        <v>-3</v>
      </c>
      <c r="F52" s="28">
        <f t="shared" si="2"/>
        <v>95.65217391304348</v>
      </c>
    </row>
    <row r="53" spans="1:6" ht="12.75">
      <c r="A53" s="15" t="s">
        <v>109</v>
      </c>
      <c r="B53" s="15" t="s">
        <v>97</v>
      </c>
      <c r="C53" s="33">
        <v>10</v>
      </c>
      <c r="D53" s="33">
        <v>10</v>
      </c>
      <c r="E53" s="3">
        <f t="shared" si="1"/>
        <v>0</v>
      </c>
      <c r="F53" s="28">
        <f t="shared" si="2"/>
        <v>100</v>
      </c>
    </row>
    <row r="54" spans="1:6" ht="12.75">
      <c r="A54" s="15" t="s">
        <v>110</v>
      </c>
      <c r="B54" s="15" t="s">
        <v>97</v>
      </c>
      <c r="C54" s="33">
        <v>36</v>
      </c>
      <c r="D54" s="33">
        <v>35</v>
      </c>
      <c r="E54" s="3">
        <f t="shared" si="1"/>
        <v>-1</v>
      </c>
      <c r="F54" s="28">
        <f t="shared" si="2"/>
        <v>97.22222222222223</v>
      </c>
    </row>
    <row r="55" spans="1:6" ht="12.75">
      <c r="A55" s="15" t="s">
        <v>112</v>
      </c>
      <c r="B55" s="15" t="s">
        <v>97</v>
      </c>
      <c r="C55" s="33">
        <v>15</v>
      </c>
      <c r="D55" s="33">
        <v>11</v>
      </c>
      <c r="E55" s="3">
        <f t="shared" si="1"/>
        <v>-4</v>
      </c>
      <c r="F55" s="28">
        <f>D55/C55%</f>
        <v>73.33333333333334</v>
      </c>
    </row>
    <row r="56" spans="1:6" ht="25.5">
      <c r="A56" s="16" t="s">
        <v>44</v>
      </c>
      <c r="B56" s="19" t="s">
        <v>41</v>
      </c>
      <c r="C56" s="3">
        <v>34</v>
      </c>
      <c r="D56" s="3">
        <v>43</v>
      </c>
      <c r="E56" s="3">
        <f t="shared" si="1"/>
        <v>9</v>
      </c>
      <c r="F56" s="28">
        <f t="shared" si="2"/>
        <v>126.4705882352941</v>
      </c>
    </row>
    <row r="57" spans="1:7" ht="12.75">
      <c r="A57" s="19" t="s">
        <v>45</v>
      </c>
      <c r="B57" s="19" t="s">
        <v>41</v>
      </c>
      <c r="C57" s="3">
        <v>16</v>
      </c>
      <c r="D57" s="3">
        <v>20</v>
      </c>
      <c r="E57" s="3">
        <f t="shared" si="1"/>
        <v>4</v>
      </c>
      <c r="F57" s="28">
        <f t="shared" si="2"/>
        <v>125</v>
      </c>
      <c r="G57" s="42"/>
    </row>
    <row r="58" spans="1:7" ht="12.75">
      <c r="A58" s="19" t="s">
        <v>133</v>
      </c>
      <c r="B58" s="19" t="s">
        <v>41</v>
      </c>
      <c r="C58" s="3">
        <v>25</v>
      </c>
      <c r="D58" s="3">
        <v>37</v>
      </c>
      <c r="E58" s="3">
        <f>D58-C58</f>
        <v>12</v>
      </c>
      <c r="F58" s="28">
        <f>D58/C58%</f>
        <v>148</v>
      </c>
      <c r="G58" s="42"/>
    </row>
    <row r="59" spans="1:7" ht="25.5">
      <c r="A59" s="16" t="s">
        <v>46</v>
      </c>
      <c r="B59" s="19" t="s">
        <v>41</v>
      </c>
      <c r="C59" s="3">
        <v>29</v>
      </c>
      <c r="D59" s="3">
        <v>41</v>
      </c>
      <c r="E59" s="3">
        <f t="shared" si="1"/>
        <v>12</v>
      </c>
      <c r="F59" s="28">
        <f>D59/C59%</f>
        <v>141.3793103448276</v>
      </c>
      <c r="G59" s="42"/>
    </row>
    <row r="60" spans="1:7" ht="12.75">
      <c r="A60" s="16"/>
      <c r="B60" s="19" t="s">
        <v>4</v>
      </c>
      <c r="C60" s="3">
        <v>0.8</v>
      </c>
      <c r="D60" s="3">
        <v>1.1</v>
      </c>
      <c r="E60" s="3">
        <f>D60-C60</f>
        <v>0.30000000000000004</v>
      </c>
      <c r="F60" s="28">
        <f>D60/C60%</f>
        <v>137.5</v>
      </c>
      <c r="G60" s="42"/>
    </row>
    <row r="61" spans="1:6" ht="12.75">
      <c r="A61" s="17" t="s">
        <v>47</v>
      </c>
      <c r="B61" s="17"/>
      <c r="C61" s="31"/>
      <c r="D61" s="31"/>
      <c r="E61" s="4"/>
      <c r="F61" s="30"/>
    </row>
    <row r="62" spans="1:6" ht="12.75">
      <c r="A62" s="14" t="s">
        <v>48</v>
      </c>
      <c r="B62" s="14" t="s">
        <v>49</v>
      </c>
      <c r="C62" s="61">
        <v>18417.6</v>
      </c>
      <c r="D62" s="57">
        <v>22047.6</v>
      </c>
      <c r="E62" s="59">
        <f>D62-C62</f>
        <v>3630</v>
      </c>
      <c r="F62" s="59">
        <f>D62/C62%</f>
        <v>119.7094083919729</v>
      </c>
    </row>
    <row r="63" spans="1:6" ht="12.75">
      <c r="A63" s="11" t="s">
        <v>43</v>
      </c>
      <c r="B63" s="11"/>
      <c r="C63" s="62"/>
      <c r="D63" s="62"/>
      <c r="E63" s="59"/>
      <c r="F63" s="59"/>
    </row>
    <row r="64" spans="1:6" ht="12.75">
      <c r="A64" s="15" t="s">
        <v>104</v>
      </c>
      <c r="B64" s="15" t="s">
        <v>98</v>
      </c>
      <c r="C64" s="63">
        <v>0</v>
      </c>
      <c r="D64" s="63">
        <v>0</v>
      </c>
      <c r="E64" s="59">
        <f aca="true" t="shared" si="3" ref="E64:E71">D64-C64</f>
        <v>0</v>
      </c>
      <c r="F64" s="59"/>
    </row>
    <row r="65" spans="1:6" ht="12.75">
      <c r="A65" s="15" t="s">
        <v>121</v>
      </c>
      <c r="B65" s="15" t="s">
        <v>98</v>
      </c>
      <c r="C65" s="63">
        <v>24557.48</v>
      </c>
      <c r="D65" s="58">
        <v>25893.8</v>
      </c>
      <c r="E65" s="59">
        <f>D65-C65</f>
        <v>1336.3199999999997</v>
      </c>
      <c r="F65" s="59">
        <f>D65/C65%</f>
        <v>105.44160068541235</v>
      </c>
    </row>
    <row r="66" spans="1:6" ht="12.75">
      <c r="A66" s="15" t="s">
        <v>108</v>
      </c>
      <c r="B66" s="15" t="s">
        <v>98</v>
      </c>
      <c r="C66" s="63">
        <v>12926.62</v>
      </c>
      <c r="D66" s="63">
        <v>0</v>
      </c>
      <c r="E66" s="59">
        <f t="shared" si="3"/>
        <v>-12926.62</v>
      </c>
      <c r="F66" s="59">
        <f aca="true" t="shared" si="4" ref="F66:F72">D66/C66%</f>
        <v>0</v>
      </c>
    </row>
    <row r="67" spans="1:6" ht="12.75">
      <c r="A67" s="14" t="s">
        <v>105</v>
      </c>
      <c r="B67" s="14" t="s">
        <v>98</v>
      </c>
      <c r="C67" s="61">
        <v>12871.58</v>
      </c>
      <c r="D67" s="57">
        <v>15547.4</v>
      </c>
      <c r="E67" s="59">
        <f t="shared" si="3"/>
        <v>2675.8199999999997</v>
      </c>
      <c r="F67" s="59">
        <f t="shared" si="4"/>
        <v>120.78859005654317</v>
      </c>
    </row>
    <row r="68" spans="1:6" ht="12.75">
      <c r="A68" s="15" t="s">
        <v>106</v>
      </c>
      <c r="B68" s="15" t="s">
        <v>98</v>
      </c>
      <c r="C68" s="63">
        <v>11097.22</v>
      </c>
      <c r="D68" s="60">
        <v>14567</v>
      </c>
      <c r="E68" s="59">
        <f>D68-C68-0.1</f>
        <v>3469.6800000000007</v>
      </c>
      <c r="F68" s="59">
        <f t="shared" si="4"/>
        <v>131.2671101410984</v>
      </c>
    </row>
    <row r="69" spans="1:6" ht="12.75">
      <c r="A69" s="15" t="s">
        <v>107</v>
      </c>
      <c r="B69" s="15" t="s">
        <v>98</v>
      </c>
      <c r="C69" s="64">
        <v>9210.145</v>
      </c>
      <c r="D69" s="58">
        <v>12220.6</v>
      </c>
      <c r="E69" s="59">
        <f t="shared" si="3"/>
        <v>3010.455</v>
      </c>
      <c r="F69" s="59">
        <f t="shared" si="4"/>
        <v>132.686293212539</v>
      </c>
    </row>
    <row r="70" spans="1:6" ht="12.75">
      <c r="A70" s="15" t="s">
        <v>109</v>
      </c>
      <c r="B70" s="15" t="s">
        <v>49</v>
      </c>
      <c r="C70" s="63">
        <v>6671</v>
      </c>
      <c r="D70" s="58">
        <v>7961</v>
      </c>
      <c r="E70" s="59">
        <f t="shared" si="3"/>
        <v>1290</v>
      </c>
      <c r="F70" s="59">
        <f t="shared" si="4"/>
        <v>119.33743067006446</v>
      </c>
    </row>
    <row r="71" spans="1:6" ht="12.75">
      <c r="A71" s="15" t="s">
        <v>110</v>
      </c>
      <c r="B71" s="15" t="s">
        <v>49</v>
      </c>
      <c r="C71" s="63">
        <v>7848.9</v>
      </c>
      <c r="D71" s="58">
        <v>8510.65</v>
      </c>
      <c r="E71" s="59">
        <f t="shared" si="3"/>
        <v>661.75</v>
      </c>
      <c r="F71" s="59">
        <f t="shared" si="4"/>
        <v>108.43111773624331</v>
      </c>
    </row>
    <row r="72" spans="1:6" ht="12.75">
      <c r="A72" s="15" t="s">
        <v>112</v>
      </c>
      <c r="B72" s="15" t="s">
        <v>49</v>
      </c>
      <c r="C72" s="63">
        <v>6366.7</v>
      </c>
      <c r="D72" s="58">
        <v>7274.59</v>
      </c>
      <c r="E72" s="59">
        <f>D72-C72</f>
        <v>907.8900000000003</v>
      </c>
      <c r="F72" s="59">
        <f t="shared" si="4"/>
        <v>114.25997769645186</v>
      </c>
    </row>
    <row r="73" spans="1:6" ht="12.75">
      <c r="A73" s="55" t="s">
        <v>50</v>
      </c>
      <c r="B73" s="11"/>
      <c r="C73" s="12"/>
      <c r="D73" s="38"/>
      <c r="E73" s="12"/>
      <c r="F73" s="13"/>
    </row>
    <row r="74" spans="1:6" ht="15" customHeight="1">
      <c r="A74" s="9" t="s">
        <v>51</v>
      </c>
      <c r="B74" s="9" t="s">
        <v>41</v>
      </c>
      <c r="C74" s="36">
        <v>21</v>
      </c>
      <c r="D74" s="36">
        <v>27</v>
      </c>
      <c r="E74" s="36">
        <f aca="true" t="shared" si="5" ref="E74:E81">D74-C74</f>
        <v>6</v>
      </c>
      <c r="F74" s="28">
        <f aca="true" t="shared" si="6" ref="F74:F79">D74/C74%</f>
        <v>128.57142857142858</v>
      </c>
    </row>
    <row r="75" spans="1:6" ht="12.75">
      <c r="A75" s="23" t="s">
        <v>52</v>
      </c>
      <c r="B75" s="23" t="s">
        <v>41</v>
      </c>
      <c r="C75" s="40">
        <f>C74/C45</f>
        <v>2</v>
      </c>
      <c r="D75" s="40">
        <f>D74/D45</f>
        <v>2.5714285714285716</v>
      </c>
      <c r="E75" s="28">
        <f t="shared" si="5"/>
        <v>0.5714285714285716</v>
      </c>
      <c r="F75" s="28">
        <f t="shared" si="6"/>
        <v>128.57142857142858</v>
      </c>
    </row>
    <row r="76" spans="1:6" ht="15" customHeight="1">
      <c r="A76" s="19" t="s">
        <v>53</v>
      </c>
      <c r="B76" s="19" t="s">
        <v>41</v>
      </c>
      <c r="C76" s="3">
        <v>66</v>
      </c>
      <c r="D76" s="3">
        <v>57</v>
      </c>
      <c r="E76" s="36">
        <f t="shared" si="5"/>
        <v>-9</v>
      </c>
      <c r="F76" s="28">
        <f t="shared" si="6"/>
        <v>86.36363636363636</v>
      </c>
    </row>
    <row r="77" spans="1:6" ht="12.75">
      <c r="A77" s="15" t="s">
        <v>52</v>
      </c>
      <c r="B77" s="15" t="s">
        <v>41</v>
      </c>
      <c r="C77" s="40">
        <f>C76/C45</f>
        <v>6.285714285714286</v>
      </c>
      <c r="D77" s="40">
        <f>D76/D45</f>
        <v>5.428571428571429</v>
      </c>
      <c r="E77" s="28">
        <f t="shared" si="5"/>
        <v>-0.8571428571428568</v>
      </c>
      <c r="F77" s="28">
        <f t="shared" si="6"/>
        <v>86.36363636363636</v>
      </c>
    </row>
    <row r="78" spans="1:6" ht="15" customHeight="1">
      <c r="A78" s="19" t="s">
        <v>54</v>
      </c>
      <c r="B78" s="19" t="s">
        <v>41</v>
      </c>
      <c r="C78" s="3">
        <f>C74-C76</f>
        <v>-45</v>
      </c>
      <c r="D78" s="53">
        <f>D74-D76</f>
        <v>-30</v>
      </c>
      <c r="E78" s="36">
        <f t="shared" si="5"/>
        <v>15</v>
      </c>
      <c r="F78" s="28">
        <f t="shared" si="6"/>
        <v>66.66666666666667</v>
      </c>
    </row>
    <row r="79" spans="1:6" ht="12.75" customHeight="1">
      <c r="A79" s="15" t="s">
        <v>52</v>
      </c>
      <c r="B79" s="23" t="s">
        <v>41</v>
      </c>
      <c r="C79" s="24">
        <f>C78/C45</f>
        <v>-4.285714285714286</v>
      </c>
      <c r="D79" s="24">
        <f>D78/D45</f>
        <v>-2.857142857142857</v>
      </c>
      <c r="E79" s="28">
        <f t="shared" si="5"/>
        <v>1.4285714285714284</v>
      </c>
      <c r="F79" s="28">
        <f t="shared" si="6"/>
        <v>66.66666666666667</v>
      </c>
    </row>
    <row r="80" spans="1:6" ht="12.75">
      <c r="A80" s="56" t="s">
        <v>55</v>
      </c>
      <c r="B80" s="19"/>
      <c r="C80" s="41"/>
      <c r="D80" s="41"/>
      <c r="E80" s="3"/>
      <c r="F80" s="20"/>
    </row>
    <row r="81" spans="1:6" ht="12.75">
      <c r="A81" s="9" t="s">
        <v>56</v>
      </c>
      <c r="B81" s="9" t="s">
        <v>41</v>
      </c>
      <c r="C81" s="10">
        <v>2076</v>
      </c>
      <c r="D81" s="10">
        <f>1979</f>
        <v>1979</v>
      </c>
      <c r="E81" s="10">
        <f t="shared" si="5"/>
        <v>-97</v>
      </c>
      <c r="F81" s="21">
        <f>D81/C81%</f>
        <v>95.32755298651252</v>
      </c>
    </row>
    <row r="82" spans="1:6" ht="12.75">
      <c r="A82" s="19" t="s">
        <v>57</v>
      </c>
      <c r="B82" s="19" t="s">
        <v>13</v>
      </c>
      <c r="C82" s="3">
        <v>35</v>
      </c>
      <c r="D82" s="3">
        <f>36</f>
        <v>36</v>
      </c>
      <c r="E82" s="3">
        <f>D82-C82</f>
        <v>1</v>
      </c>
      <c r="F82" s="21">
        <f>D82/C82%</f>
        <v>102.85714285714286</v>
      </c>
    </row>
    <row r="83" spans="1:6" ht="12.75">
      <c r="A83" s="15" t="s">
        <v>58</v>
      </c>
      <c r="B83" s="15" t="s">
        <v>13</v>
      </c>
      <c r="C83" s="52">
        <v>0</v>
      </c>
      <c r="D83" s="33">
        <f>3</f>
        <v>3</v>
      </c>
      <c r="E83" s="53">
        <f>D83-C83</f>
        <v>3</v>
      </c>
      <c r="F83" s="28">
        <v>0</v>
      </c>
    </row>
    <row r="84" spans="1:6" ht="12.75">
      <c r="A84" s="19" t="s">
        <v>59</v>
      </c>
      <c r="B84" s="19" t="s">
        <v>13</v>
      </c>
      <c r="C84" s="3">
        <v>35</v>
      </c>
      <c r="D84" s="3">
        <f>36</f>
        <v>36</v>
      </c>
      <c r="E84" s="3">
        <f>D84-C84</f>
        <v>1</v>
      </c>
      <c r="F84" s="21">
        <f>D84/C84%</f>
        <v>102.85714285714286</v>
      </c>
    </row>
    <row r="85" spans="1:6" ht="12.75">
      <c r="A85" s="19" t="s">
        <v>60</v>
      </c>
      <c r="B85" s="19" t="s">
        <v>13</v>
      </c>
      <c r="C85" s="3">
        <v>5</v>
      </c>
      <c r="D85" s="3">
        <f>3</f>
        <v>3</v>
      </c>
      <c r="E85" s="3">
        <f>D85-C85</f>
        <v>-2</v>
      </c>
      <c r="F85" s="21">
        <f>D85/C85%</f>
        <v>60</v>
      </c>
    </row>
    <row r="86" spans="1:6" ht="12.75">
      <c r="A86" s="17" t="s">
        <v>61</v>
      </c>
      <c r="B86" s="17"/>
      <c r="C86" s="4"/>
      <c r="D86" s="4"/>
      <c r="E86" s="4"/>
      <c r="F86" s="18"/>
    </row>
    <row r="87" spans="1:8" ht="12.75">
      <c r="A87" s="14" t="s">
        <v>62</v>
      </c>
      <c r="B87" s="14"/>
      <c r="C87" s="32">
        <v>41</v>
      </c>
      <c r="D87" s="32">
        <v>87</v>
      </c>
      <c r="E87" s="1">
        <f>D87-C87</f>
        <v>46</v>
      </c>
      <c r="F87" s="6">
        <f>D87/C87%</f>
        <v>212.19512195121953</v>
      </c>
      <c r="H87" s="8"/>
    </row>
    <row r="88" spans="1:8" ht="12.75">
      <c r="A88" s="15" t="s">
        <v>63</v>
      </c>
      <c r="B88" s="15" t="s">
        <v>14</v>
      </c>
      <c r="C88" s="33">
        <v>106.1</v>
      </c>
      <c r="D88" s="33">
        <v>198.7</v>
      </c>
      <c r="E88" s="1">
        <f>D88-C88</f>
        <v>92.6</v>
      </c>
      <c r="F88" s="6">
        <f>D88/C88%</f>
        <v>187.27615457115928</v>
      </c>
      <c r="H88" s="8"/>
    </row>
    <row r="89" spans="1:6" ht="12.75">
      <c r="A89" s="17" t="s">
        <v>64</v>
      </c>
      <c r="B89" s="17"/>
      <c r="C89" s="4"/>
      <c r="D89" s="4"/>
      <c r="E89" s="4"/>
      <c r="F89" s="18"/>
    </row>
    <row r="90" spans="1:6" ht="12.75">
      <c r="A90" s="14" t="s">
        <v>65</v>
      </c>
      <c r="B90" s="14" t="s">
        <v>41</v>
      </c>
      <c r="C90" s="32">
        <v>563</v>
      </c>
      <c r="D90" s="32">
        <v>539</v>
      </c>
      <c r="E90" s="1">
        <f>D90-C90</f>
        <v>-24</v>
      </c>
      <c r="F90" s="6">
        <f>D90/C90%</f>
        <v>95.73712255772647</v>
      </c>
    </row>
    <row r="91" spans="1:6" ht="12.75">
      <c r="A91" s="15" t="s">
        <v>66</v>
      </c>
      <c r="B91" s="15" t="s">
        <v>68</v>
      </c>
      <c r="C91" s="33">
        <v>556</v>
      </c>
      <c r="D91" s="33">
        <v>529</v>
      </c>
      <c r="E91" s="1">
        <f>D91-C91</f>
        <v>-27</v>
      </c>
      <c r="F91" s="6">
        <f>D91/C91%</f>
        <v>95.14388489208633</v>
      </c>
    </row>
    <row r="92" spans="1:6" ht="12.75">
      <c r="A92" s="15" t="s">
        <v>67</v>
      </c>
      <c r="B92" s="15" t="s">
        <v>14</v>
      </c>
      <c r="C92" s="33">
        <v>3995.8</v>
      </c>
      <c r="D92" s="33">
        <v>3642.7</v>
      </c>
      <c r="E92" s="1">
        <f>D92-C92</f>
        <v>-353.10000000000036</v>
      </c>
      <c r="F92" s="6">
        <f>D92/C92%</f>
        <v>91.16322138245157</v>
      </c>
    </row>
    <row r="93" spans="1:6" ht="12.75">
      <c r="A93" s="15" t="s">
        <v>69</v>
      </c>
      <c r="B93" s="15"/>
      <c r="C93" s="33">
        <v>45.7</v>
      </c>
      <c r="D93" s="33">
        <v>98</v>
      </c>
      <c r="E93" s="2">
        <f>D93-C93</f>
        <v>52.3</v>
      </c>
      <c r="F93" s="6">
        <f>D93/C93%</f>
        <v>214.44201312910283</v>
      </c>
    </row>
    <row r="94" spans="1:6" ht="12.75">
      <c r="A94" s="55" t="s">
        <v>70</v>
      </c>
      <c r="B94" s="17"/>
      <c r="C94" s="4" t="s">
        <v>33</v>
      </c>
      <c r="D94" s="4" t="s">
        <v>34</v>
      </c>
      <c r="E94" s="4"/>
      <c r="F94" s="18"/>
    </row>
    <row r="95" spans="1:6" ht="12.75">
      <c r="A95" s="9" t="s">
        <v>71</v>
      </c>
      <c r="B95" s="9" t="s">
        <v>14</v>
      </c>
      <c r="C95" s="10">
        <f>C97+C98+C99+C100+C101+C102+C103+C104+C105+C106+C107+C108</f>
        <v>3583.2</v>
      </c>
      <c r="D95" s="28">
        <f>D97+D98+D99+D100+D101+D102+D103+D104+D105+D106+D107+D108+0.1</f>
        <v>3572.7000000000003</v>
      </c>
      <c r="E95" s="10">
        <f>D95-C95</f>
        <v>-10.499999999999545</v>
      </c>
      <c r="F95" s="21">
        <f>D95/C95%</f>
        <v>99.70696584058942</v>
      </c>
    </row>
    <row r="96" spans="1:6" ht="12.75">
      <c r="A96" s="11" t="s">
        <v>72</v>
      </c>
      <c r="B96" s="11"/>
      <c r="C96" s="39"/>
      <c r="D96" s="39"/>
      <c r="E96" s="12"/>
      <c r="F96" s="29"/>
    </row>
    <row r="97" spans="1:6" ht="12.75">
      <c r="A97" s="14" t="s">
        <v>113</v>
      </c>
      <c r="B97" s="14"/>
      <c r="C97" s="32">
        <v>1934.1</v>
      </c>
      <c r="D97" s="32">
        <v>2452.6</v>
      </c>
      <c r="E97" s="1">
        <f aca="true" t="shared" si="7" ref="E97:E112">D97-C97</f>
        <v>518.5</v>
      </c>
      <c r="F97" s="22">
        <f>D97/C97%</f>
        <v>126.80833462592422</v>
      </c>
    </row>
    <row r="98" spans="1:6" ht="12.75">
      <c r="A98" s="15" t="s">
        <v>73</v>
      </c>
      <c r="B98" s="15"/>
      <c r="C98" s="33">
        <v>378.1</v>
      </c>
      <c r="D98" s="33">
        <v>144.9</v>
      </c>
      <c r="E98" s="1">
        <f t="shared" si="7"/>
        <v>-233.20000000000002</v>
      </c>
      <c r="F98" s="22">
        <f>D98/C98%</f>
        <v>38.32319492197831</v>
      </c>
    </row>
    <row r="99" spans="1:6" ht="12.75">
      <c r="A99" s="15" t="s">
        <v>99</v>
      </c>
      <c r="B99" s="15"/>
      <c r="C99" s="33">
        <v>615.8</v>
      </c>
      <c r="D99" s="33">
        <v>255.3</v>
      </c>
      <c r="E99" s="1">
        <f t="shared" si="7"/>
        <v>-360.49999999999994</v>
      </c>
      <c r="F99" s="22">
        <f>D99/C99%</f>
        <v>41.458265670672304</v>
      </c>
    </row>
    <row r="100" spans="1:6" ht="12.75">
      <c r="A100" s="15" t="s">
        <v>75</v>
      </c>
      <c r="B100" s="15"/>
      <c r="C100" s="33">
        <v>191.2</v>
      </c>
      <c r="D100" s="33">
        <v>63.5</v>
      </c>
      <c r="E100" s="1">
        <f t="shared" si="7"/>
        <v>-127.69999999999999</v>
      </c>
      <c r="F100" s="22">
        <f>D100/C100%</f>
        <v>33.21129707112971</v>
      </c>
    </row>
    <row r="101" spans="1:6" ht="12.75">
      <c r="A101" s="15" t="s">
        <v>114</v>
      </c>
      <c r="B101" s="15"/>
      <c r="C101" s="33">
        <v>0</v>
      </c>
      <c r="D101" s="33">
        <v>0</v>
      </c>
      <c r="E101" s="1">
        <f t="shared" si="7"/>
        <v>0</v>
      </c>
      <c r="F101" s="22">
        <v>0</v>
      </c>
    </row>
    <row r="102" spans="1:6" ht="12.75">
      <c r="A102" s="15" t="s">
        <v>115</v>
      </c>
      <c r="B102" s="15"/>
      <c r="C102" s="33">
        <v>129.10000000000002</v>
      </c>
      <c r="D102" s="40">
        <v>134</v>
      </c>
      <c r="E102" s="1">
        <f t="shared" si="7"/>
        <v>4.899999999999977</v>
      </c>
      <c r="F102" s="22">
        <f aca="true" t="shared" si="8" ref="F102:F108">D102/C102%</f>
        <v>103.7955073586367</v>
      </c>
    </row>
    <row r="103" spans="1:6" ht="12.75">
      <c r="A103" s="15" t="s">
        <v>116</v>
      </c>
      <c r="B103" s="15"/>
      <c r="C103" s="33">
        <v>9.2</v>
      </c>
      <c r="D103" s="33">
        <v>27.6</v>
      </c>
      <c r="E103" s="1">
        <f t="shared" si="7"/>
        <v>18.400000000000002</v>
      </c>
      <c r="F103" s="22">
        <f t="shared" si="8"/>
        <v>300</v>
      </c>
    </row>
    <row r="104" spans="1:6" ht="12.75">
      <c r="A104" s="15" t="s">
        <v>74</v>
      </c>
      <c r="B104" s="15"/>
      <c r="C104" s="33">
        <v>325.70000000000005</v>
      </c>
      <c r="D104" s="33">
        <v>478.5</v>
      </c>
      <c r="E104" s="1">
        <f t="shared" si="7"/>
        <v>152.79999999999995</v>
      </c>
      <c r="F104" s="22">
        <f t="shared" si="8"/>
        <v>146.91433834817315</v>
      </c>
    </row>
    <row r="105" spans="1:6" ht="12.75">
      <c r="A105" s="15" t="s">
        <v>119</v>
      </c>
      <c r="B105" s="15"/>
      <c r="C105" s="33">
        <v>0</v>
      </c>
      <c r="D105" s="33">
        <v>15.799999999999999</v>
      </c>
      <c r="E105" s="1">
        <f t="shared" si="7"/>
        <v>15.799999999999999</v>
      </c>
      <c r="F105" s="22" t="e">
        <f>D105/C105%</f>
        <v>#DIV/0!</v>
      </c>
    </row>
    <row r="106" spans="1:6" ht="12.75">
      <c r="A106" s="15" t="s">
        <v>130</v>
      </c>
      <c r="B106" s="15"/>
      <c r="C106" s="33">
        <v>0</v>
      </c>
      <c r="D106" s="33">
        <v>0</v>
      </c>
      <c r="E106" s="1">
        <f>D106-C106</f>
        <v>0</v>
      </c>
      <c r="F106" s="22" t="e">
        <f>D106/C106%</f>
        <v>#DIV/0!</v>
      </c>
    </row>
    <row r="107" spans="1:6" ht="12.75">
      <c r="A107" s="15" t="s">
        <v>100</v>
      </c>
      <c r="B107" s="15"/>
      <c r="C107" s="33">
        <v>0</v>
      </c>
      <c r="D107" s="33">
        <v>0</v>
      </c>
      <c r="E107" s="1">
        <f>D107-C107</f>
        <v>0</v>
      </c>
      <c r="F107" s="22" t="e">
        <f>D107/C107%</f>
        <v>#DIV/0!</v>
      </c>
    </row>
    <row r="108" spans="1:6" ht="12.75">
      <c r="A108" s="15" t="s">
        <v>120</v>
      </c>
      <c r="B108" s="15"/>
      <c r="C108" s="33">
        <v>0</v>
      </c>
      <c r="D108" s="33">
        <v>0.4</v>
      </c>
      <c r="E108" s="1">
        <f t="shared" si="7"/>
        <v>0.4</v>
      </c>
      <c r="F108" s="22" t="e">
        <f t="shared" si="8"/>
        <v>#DIV/0!</v>
      </c>
    </row>
    <row r="109" spans="1:6" ht="25.5">
      <c r="A109" s="16" t="s">
        <v>76</v>
      </c>
      <c r="B109" s="19" t="s">
        <v>14</v>
      </c>
      <c r="C109" s="3">
        <v>0</v>
      </c>
      <c r="D109" s="3">
        <v>0</v>
      </c>
      <c r="E109" s="1">
        <f t="shared" si="7"/>
        <v>0</v>
      </c>
      <c r="F109" s="6">
        <v>0</v>
      </c>
    </row>
    <row r="110" spans="1:6" ht="25.5">
      <c r="A110" s="16" t="s">
        <v>77</v>
      </c>
      <c r="B110" s="19" t="s">
        <v>14</v>
      </c>
      <c r="C110" s="24">
        <v>0</v>
      </c>
      <c r="D110" s="3">
        <v>0</v>
      </c>
      <c r="E110" s="1">
        <f t="shared" si="7"/>
        <v>0</v>
      </c>
      <c r="F110" s="20">
        <v>0</v>
      </c>
    </row>
    <row r="111" spans="1:6" ht="15.75" customHeight="1">
      <c r="A111" s="16" t="s">
        <v>141</v>
      </c>
      <c r="B111" s="19" t="s">
        <v>14</v>
      </c>
      <c r="C111" s="24">
        <v>0</v>
      </c>
      <c r="D111" s="3">
        <v>0</v>
      </c>
      <c r="E111" s="2">
        <f t="shared" si="7"/>
        <v>0</v>
      </c>
      <c r="F111" s="20">
        <v>0</v>
      </c>
    </row>
    <row r="112" spans="1:6" ht="12.75" customHeight="1">
      <c r="A112" s="19" t="s">
        <v>101</v>
      </c>
      <c r="B112" s="19" t="s">
        <v>14</v>
      </c>
      <c r="C112" s="3">
        <v>8647.8</v>
      </c>
      <c r="D112" s="3">
        <v>2559</v>
      </c>
      <c r="E112" s="1">
        <f t="shared" si="7"/>
        <v>-6088.799999999999</v>
      </c>
      <c r="F112" s="20">
        <f>D112/C112%</f>
        <v>29.59134115035038</v>
      </c>
    </row>
    <row r="113" spans="1:6" ht="12.75">
      <c r="A113" s="11" t="s">
        <v>6</v>
      </c>
      <c r="B113" s="11"/>
      <c r="C113" s="38"/>
      <c r="D113" s="39"/>
      <c r="E113" s="44"/>
      <c r="F113" s="13"/>
    </row>
    <row r="114" spans="1:6" ht="12.75">
      <c r="A114" s="14" t="s">
        <v>78</v>
      </c>
      <c r="B114" s="14" t="s">
        <v>14</v>
      </c>
      <c r="C114" s="32">
        <v>4577.9</v>
      </c>
      <c r="D114" s="32">
        <v>2559</v>
      </c>
      <c r="E114" s="43">
        <f>D114-C114</f>
        <v>-2018.8999999999996</v>
      </c>
      <c r="F114" s="6">
        <f>D114/C114%</f>
        <v>55.8989929880513</v>
      </c>
    </row>
    <row r="115" spans="1:6" ht="12.75">
      <c r="A115" s="15" t="s">
        <v>79</v>
      </c>
      <c r="B115" s="15" t="s">
        <v>14</v>
      </c>
      <c r="C115" s="33">
        <v>4069.9</v>
      </c>
      <c r="D115" s="33">
        <v>0</v>
      </c>
      <c r="E115" s="43">
        <f>D115-C115</f>
        <v>-4069.9</v>
      </c>
      <c r="F115" s="6">
        <f>D115/C115%</f>
        <v>0</v>
      </c>
    </row>
    <row r="116" spans="1:6" ht="12.75">
      <c r="A116" s="19" t="s">
        <v>80</v>
      </c>
      <c r="B116" s="19" t="s">
        <v>14</v>
      </c>
      <c r="C116" s="24">
        <v>17843.8</v>
      </c>
      <c r="D116" s="24">
        <v>6131.8</v>
      </c>
      <c r="E116" s="24">
        <f>D116-C116</f>
        <v>-11712</v>
      </c>
      <c r="F116" s="5">
        <f>D116/C116%</f>
        <v>34.36375659893073</v>
      </c>
    </row>
    <row r="117" spans="1:6" ht="25.5">
      <c r="A117" s="16" t="s">
        <v>81</v>
      </c>
      <c r="B117" s="19" t="s">
        <v>14</v>
      </c>
      <c r="C117" s="3" t="s">
        <v>95</v>
      </c>
      <c r="D117" s="3" t="s">
        <v>95</v>
      </c>
      <c r="E117" s="3" t="s">
        <v>95</v>
      </c>
      <c r="F117" s="20" t="s">
        <v>95</v>
      </c>
    </row>
    <row r="118" spans="1:6" ht="12.75">
      <c r="A118" s="19" t="s">
        <v>82</v>
      </c>
      <c r="B118" s="19" t="s">
        <v>14</v>
      </c>
      <c r="C118" s="33">
        <v>179.82</v>
      </c>
      <c r="D118" s="33">
        <v>5984.1</v>
      </c>
      <c r="E118" s="2">
        <f>E120+E122+E123+E124+E125+E126+E127</f>
        <v>-5018.3</v>
      </c>
      <c r="F118" s="5">
        <f>D118/C118%</f>
        <v>3327.827827827828</v>
      </c>
    </row>
    <row r="119" spans="1:6" ht="12.75">
      <c r="A119" s="11" t="s">
        <v>83</v>
      </c>
      <c r="B119" s="17" t="s">
        <v>14</v>
      </c>
      <c r="C119" s="39"/>
      <c r="D119" s="39"/>
      <c r="E119" s="12"/>
      <c r="F119" s="13"/>
    </row>
    <row r="120" spans="1:6" ht="12.75">
      <c r="A120" s="14" t="s">
        <v>123</v>
      </c>
      <c r="B120" s="9" t="s">
        <v>14</v>
      </c>
      <c r="C120" s="32">
        <v>5770.8</v>
      </c>
      <c r="D120" s="32">
        <v>2643.2</v>
      </c>
      <c r="E120" s="1">
        <f aca="true" t="shared" si="9" ref="E120:E129">D120-C120</f>
        <v>-3127.6000000000004</v>
      </c>
      <c r="F120" s="6">
        <f>D120/C120%</f>
        <v>45.80300824842309</v>
      </c>
    </row>
    <row r="121" spans="1:6" ht="25.5">
      <c r="A121" s="34" t="s">
        <v>124</v>
      </c>
      <c r="B121" s="9" t="s">
        <v>14</v>
      </c>
      <c r="C121" s="32">
        <v>278.6</v>
      </c>
      <c r="D121" s="32">
        <v>132.4</v>
      </c>
      <c r="E121" s="1">
        <f t="shared" si="9"/>
        <v>-146.20000000000002</v>
      </c>
      <c r="F121" s="6">
        <f>D121/C121%</f>
        <v>47.52333094041637</v>
      </c>
    </row>
    <row r="122" spans="1:6" ht="25.5">
      <c r="A122" s="35" t="s">
        <v>125</v>
      </c>
      <c r="B122" s="19" t="s">
        <v>14</v>
      </c>
      <c r="C122" s="33">
        <v>221.1</v>
      </c>
      <c r="D122" s="33">
        <v>72.7</v>
      </c>
      <c r="E122" s="12">
        <f t="shared" si="9"/>
        <v>-148.39999999999998</v>
      </c>
      <c r="F122" s="13">
        <v>0</v>
      </c>
    </row>
    <row r="123" spans="1:6" ht="12.75">
      <c r="A123" s="15" t="s">
        <v>126</v>
      </c>
      <c r="B123" s="19" t="s">
        <v>14</v>
      </c>
      <c r="C123" s="33">
        <v>663</v>
      </c>
      <c r="D123" s="33">
        <v>339.4</v>
      </c>
      <c r="E123" s="12">
        <f t="shared" si="9"/>
        <v>-323.6</v>
      </c>
      <c r="F123" s="13">
        <f>D123/C123%</f>
        <v>51.19155354449472</v>
      </c>
    </row>
    <row r="124" spans="1:6" ht="12.75">
      <c r="A124" s="15" t="s">
        <v>117</v>
      </c>
      <c r="B124" s="19" t="s">
        <v>14</v>
      </c>
      <c r="C124" s="33">
        <v>25</v>
      </c>
      <c r="D124" s="33">
        <v>25</v>
      </c>
      <c r="E124" s="12">
        <f t="shared" si="9"/>
        <v>0</v>
      </c>
      <c r="F124" s="13">
        <f>D124/C124%</f>
        <v>100</v>
      </c>
    </row>
    <row r="125" spans="1:6" ht="12.75">
      <c r="A125" s="15" t="s">
        <v>127</v>
      </c>
      <c r="B125" s="19" t="s">
        <v>14</v>
      </c>
      <c r="C125" s="33">
        <v>607.9</v>
      </c>
      <c r="D125" s="33">
        <v>726.2</v>
      </c>
      <c r="E125" s="12">
        <f t="shared" si="9"/>
        <v>118.30000000000007</v>
      </c>
      <c r="F125" s="13">
        <f>D125/C125%</f>
        <v>119.46043757196908</v>
      </c>
    </row>
    <row r="126" spans="1:6" ht="12.75">
      <c r="A126" s="15" t="s">
        <v>128</v>
      </c>
      <c r="B126" s="19" t="s">
        <v>14</v>
      </c>
      <c r="C126" s="33">
        <v>0</v>
      </c>
      <c r="D126" s="33">
        <v>0</v>
      </c>
      <c r="E126" s="12">
        <f t="shared" si="9"/>
        <v>0</v>
      </c>
      <c r="F126" s="13">
        <v>0</v>
      </c>
    </row>
    <row r="127" spans="1:6" ht="12.75">
      <c r="A127" s="15" t="s">
        <v>84</v>
      </c>
      <c r="B127" s="19" t="s">
        <v>14</v>
      </c>
      <c r="C127" s="33">
        <v>3049</v>
      </c>
      <c r="D127" s="33">
        <v>1512</v>
      </c>
      <c r="E127" s="12">
        <f t="shared" si="9"/>
        <v>-1537</v>
      </c>
      <c r="F127" s="13">
        <f>D127/C127%</f>
        <v>49.59002951787472</v>
      </c>
    </row>
    <row r="128" spans="1:6" ht="12.75">
      <c r="A128" s="15" t="s">
        <v>129</v>
      </c>
      <c r="B128" s="19" t="s">
        <v>14</v>
      </c>
      <c r="C128" s="39">
        <v>455</v>
      </c>
      <c r="D128" s="39">
        <v>283.8</v>
      </c>
      <c r="E128" s="12">
        <f t="shared" si="9"/>
        <v>-171.2</v>
      </c>
      <c r="F128" s="13">
        <f>D128/C128%</f>
        <v>62.37362637362638</v>
      </c>
    </row>
    <row r="129" spans="1:6" ht="12.75">
      <c r="A129" s="25" t="s">
        <v>136</v>
      </c>
      <c r="B129" s="19" t="s">
        <v>14</v>
      </c>
      <c r="C129" s="39">
        <v>43.6</v>
      </c>
      <c r="D129" s="39">
        <v>26.7</v>
      </c>
      <c r="E129" s="12">
        <f t="shared" si="9"/>
        <v>-16.900000000000002</v>
      </c>
      <c r="F129" s="13">
        <f>D129/C129%</f>
        <v>61.23853211009174</v>
      </c>
    </row>
    <row r="130" spans="1:6" ht="25.5">
      <c r="A130" s="26" t="s">
        <v>85</v>
      </c>
      <c r="B130" s="17"/>
      <c r="C130" s="4"/>
      <c r="D130" s="4"/>
      <c r="E130" s="4"/>
      <c r="F130" s="18"/>
    </row>
    <row r="131" spans="1:6" ht="12.75">
      <c r="A131" s="14" t="s">
        <v>86</v>
      </c>
      <c r="B131" s="14" t="s">
        <v>13</v>
      </c>
      <c r="C131" s="32" t="s">
        <v>93</v>
      </c>
      <c r="D131" s="32" t="s">
        <v>93</v>
      </c>
      <c r="E131" s="1" t="s">
        <v>93</v>
      </c>
      <c r="F131" s="6" t="s">
        <v>93</v>
      </c>
    </row>
    <row r="132" spans="1:6" ht="12.75">
      <c r="A132" s="15" t="s">
        <v>87</v>
      </c>
      <c r="B132" s="15" t="s">
        <v>13</v>
      </c>
      <c r="C132" s="33" t="s">
        <v>93</v>
      </c>
      <c r="D132" s="33" t="s">
        <v>93</v>
      </c>
      <c r="E132" s="2" t="s">
        <v>93</v>
      </c>
      <c r="F132" s="5" t="s">
        <v>93</v>
      </c>
    </row>
    <row r="133" spans="1:6" ht="25.5">
      <c r="A133" s="16" t="s">
        <v>88</v>
      </c>
      <c r="B133" s="19" t="s">
        <v>13</v>
      </c>
      <c r="C133" s="3" t="s">
        <v>93</v>
      </c>
      <c r="D133" s="3" t="s">
        <v>93</v>
      </c>
      <c r="E133" s="3" t="s">
        <v>93</v>
      </c>
      <c r="F133" s="20" t="s">
        <v>93</v>
      </c>
    </row>
    <row r="134" spans="1:6" ht="38.25">
      <c r="A134" s="26" t="s">
        <v>89</v>
      </c>
      <c r="B134" s="17"/>
      <c r="C134" s="4" t="s">
        <v>94</v>
      </c>
      <c r="D134" s="4"/>
      <c r="E134" s="4"/>
      <c r="F134" s="18"/>
    </row>
    <row r="135" spans="1:6" ht="12.75">
      <c r="A135" s="14" t="s">
        <v>132</v>
      </c>
      <c r="B135" s="14"/>
      <c r="C135" s="32" t="s">
        <v>93</v>
      </c>
      <c r="D135" s="32" t="s">
        <v>93</v>
      </c>
      <c r="E135" s="1" t="s">
        <v>93</v>
      </c>
      <c r="F135" s="6" t="s">
        <v>93</v>
      </c>
    </row>
    <row r="136" spans="1:6" ht="12.75">
      <c r="A136" s="15" t="s">
        <v>90</v>
      </c>
      <c r="B136" s="15" t="s">
        <v>14</v>
      </c>
      <c r="C136" s="33" t="s">
        <v>93</v>
      </c>
      <c r="D136" s="33" t="s">
        <v>93</v>
      </c>
      <c r="E136" s="2" t="s">
        <v>93</v>
      </c>
      <c r="F136" s="5" t="s">
        <v>93</v>
      </c>
    </row>
    <row r="137" spans="1:6" ht="25.5">
      <c r="A137" s="16" t="s">
        <v>91</v>
      </c>
      <c r="B137" s="19" t="s">
        <v>14</v>
      </c>
      <c r="C137" s="3">
        <f>C139</f>
        <v>0</v>
      </c>
      <c r="D137" s="3">
        <v>0</v>
      </c>
      <c r="E137" s="12">
        <f>D137-C137</f>
        <v>0</v>
      </c>
      <c r="F137" s="13">
        <v>0</v>
      </c>
    </row>
    <row r="138" spans="1:6" ht="12.75">
      <c r="A138" s="15" t="s">
        <v>92</v>
      </c>
      <c r="B138" s="15"/>
      <c r="C138" s="23"/>
      <c r="D138" s="23"/>
      <c r="E138" s="15"/>
      <c r="F138" s="27"/>
    </row>
    <row r="139" spans="1:6" ht="12.75">
      <c r="A139" s="15" t="s">
        <v>111</v>
      </c>
      <c r="B139" s="15" t="s">
        <v>14</v>
      </c>
      <c r="C139" s="40">
        <v>0</v>
      </c>
      <c r="D139" s="40">
        <v>0</v>
      </c>
      <c r="E139" s="2">
        <v>0</v>
      </c>
      <c r="F139" s="5">
        <v>0</v>
      </c>
    </row>
    <row r="140" spans="3:4" ht="12.75">
      <c r="C140" s="54"/>
      <c r="D140" s="54"/>
    </row>
    <row r="141" spans="3:4" ht="12" customHeight="1">
      <c r="C141" s="54"/>
      <c r="D141" s="54"/>
    </row>
    <row r="142" spans="3:4" ht="12.75">
      <c r="C142" s="54"/>
      <c r="D142" s="54"/>
    </row>
    <row r="143" spans="3:4" ht="12.75">
      <c r="C143" s="54"/>
      <c r="D143" s="54"/>
    </row>
    <row r="145" spans="1:6" ht="12.75">
      <c r="A145" s="7" t="s">
        <v>103</v>
      </c>
      <c r="D145" s="66" t="s">
        <v>131</v>
      </c>
      <c r="E145" s="66"/>
      <c r="F145" s="66"/>
    </row>
    <row r="148" spans="1:6" ht="12.75">
      <c r="A148" s="7" t="s">
        <v>122</v>
      </c>
      <c r="D148" s="65" t="s">
        <v>139</v>
      </c>
      <c r="E148" s="66"/>
      <c r="F148" s="66"/>
    </row>
  </sheetData>
  <sheetProtection/>
  <mergeCells count="4">
    <mergeCell ref="D148:F148"/>
    <mergeCell ref="A4:F4"/>
    <mergeCell ref="A3:F3"/>
    <mergeCell ref="D145:F145"/>
  </mergeCells>
  <printOptions horizontalCentered="1"/>
  <pageMargins left="0" right="0" top="0.24" bottom="0.3937007874015748" header="0.45" footer="0.4724409448818898"/>
  <pageSetup fitToHeight="2" fitToWidth="1" horizontalDpi="600" verticalDpi="600" orientation="portrait" paperSize="9" scale="78" r:id="rId1"/>
  <rowBreaks count="1" manualBreakCount="1"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s="42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2012-10-18T11:13:54Z</cp:lastPrinted>
  <dcterms:created xsi:type="dcterms:W3CDTF">1996-10-08T23:32:33Z</dcterms:created>
  <dcterms:modified xsi:type="dcterms:W3CDTF">2012-10-18T11:22:49Z</dcterms:modified>
  <cp:category/>
  <cp:version/>
  <cp:contentType/>
  <cp:contentStatus/>
</cp:coreProperties>
</file>