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265" activeTab="0"/>
  </bookViews>
  <sheets>
    <sheet name="13-14" sheetId="1" r:id="rId1"/>
  </sheets>
  <definedNames>
    <definedName name="_xlnm.Print_Area" localSheetId="0">'13-14'!$A$1:$F$147</definedName>
  </definedNames>
  <calcPr fullCalcOnLoad="1"/>
</workbook>
</file>

<file path=xl/comments1.xml><?xml version="1.0" encoding="utf-8"?>
<comments xmlns="http://schemas.openxmlformats.org/spreadsheetml/2006/main">
  <authors>
    <author>Евгений</author>
  </authors>
  <commentList>
    <comment ref="A70" authorId="0">
      <text>
        <r>
          <rPr>
            <b/>
            <sz val="9"/>
            <rFont val="Tahoma"/>
            <family val="2"/>
          </rPr>
          <t>Евгений:</t>
        </r>
        <r>
          <rPr>
            <sz val="9"/>
            <rFont val="Tahoma"/>
            <family val="2"/>
          </rPr>
          <t xml:space="preserve">
2-02-01
Юлия Витальевна
</t>
        </r>
      </text>
    </comment>
    <comment ref="A65" authorId="0">
      <text>
        <r>
          <rPr>
            <b/>
            <sz val="9"/>
            <rFont val="Tahoma"/>
            <family val="2"/>
          </rPr>
          <t>Евгений:</t>
        </r>
        <r>
          <rPr>
            <sz val="9"/>
            <rFont val="Tahoma"/>
            <family val="2"/>
          </rPr>
          <t xml:space="preserve">
22-07-60
</t>
        </r>
      </text>
    </comment>
    <comment ref="A54" authorId="0">
      <text>
        <r>
          <rPr>
            <b/>
            <sz val="9"/>
            <rFont val="Tahoma"/>
            <family val="2"/>
          </rPr>
          <t>Евгений:</t>
        </r>
        <r>
          <rPr>
            <sz val="9"/>
            <rFont val="Tahoma"/>
            <family val="2"/>
          </rPr>
          <t xml:space="preserve">
22-29-36
Светлана Ивановна
</t>
        </r>
      </text>
    </comment>
    <comment ref="A22" authorId="0">
      <text>
        <r>
          <rPr>
            <b/>
            <sz val="9"/>
            <rFont val="Tahoma"/>
            <family val="2"/>
          </rPr>
          <t>Евгений:</t>
        </r>
        <r>
          <rPr>
            <sz val="9"/>
            <rFont val="Tahoma"/>
            <family val="2"/>
          </rPr>
          <t xml:space="preserve">
Сельхоз управление 
2 38 91
Светлана Александровна</t>
        </r>
      </text>
    </comment>
  </commentList>
</comments>
</file>

<file path=xl/sharedStrings.xml><?xml version="1.0" encoding="utf-8"?>
<sst xmlns="http://schemas.openxmlformats.org/spreadsheetml/2006/main" count="289" uniqueCount="147">
  <si>
    <t>Наименование показателей</t>
  </si>
  <si>
    <t>ед.изм.</t>
  </si>
  <si>
    <t>отклонение</t>
  </si>
  <si>
    <t>(+,-)</t>
  </si>
  <si>
    <t>%</t>
  </si>
  <si>
    <t>1.Количество хозяйствующих субъектов-ВСЕГО</t>
  </si>
  <si>
    <t>в том числе:</t>
  </si>
  <si>
    <t xml:space="preserve"> -крупных и средних предприятий и организаций</t>
  </si>
  <si>
    <t xml:space="preserve"> - малых предприятий</t>
  </si>
  <si>
    <t xml:space="preserve"> -индивидуальных предпринимателей</t>
  </si>
  <si>
    <t xml:space="preserve"> -индивидуальных КФХ</t>
  </si>
  <si>
    <t>2.Производство(реализация)товаров работ и услуг:</t>
  </si>
  <si>
    <t xml:space="preserve"> -по крупным и средним предприятиям</t>
  </si>
  <si>
    <t>ед</t>
  </si>
  <si>
    <t>тыс.руб</t>
  </si>
  <si>
    <t xml:space="preserve">                  мяса</t>
  </si>
  <si>
    <t xml:space="preserve">                  молока</t>
  </si>
  <si>
    <t xml:space="preserve">                  яиц</t>
  </si>
  <si>
    <t>тонн</t>
  </si>
  <si>
    <t>тыс.шт.</t>
  </si>
  <si>
    <t xml:space="preserve"> - по малым предприятиям</t>
  </si>
  <si>
    <t>3.Поголовье:</t>
  </si>
  <si>
    <t xml:space="preserve"> - в крупных хозяйствах</t>
  </si>
  <si>
    <t xml:space="preserve">                  КРС</t>
  </si>
  <si>
    <t xml:space="preserve">                  коров</t>
  </si>
  <si>
    <t xml:space="preserve">                  свиней</t>
  </si>
  <si>
    <t xml:space="preserve">                  птицы</t>
  </si>
  <si>
    <t xml:space="preserve"> - в ЛПХ</t>
  </si>
  <si>
    <t>гол.</t>
  </si>
  <si>
    <t>тыс.гол.</t>
  </si>
  <si>
    <t xml:space="preserve"> - в КФХ</t>
  </si>
  <si>
    <t>4.Оборот розничной торговли</t>
  </si>
  <si>
    <t>в том числе в малом бизнесе</t>
  </si>
  <si>
    <t>факт</t>
  </si>
  <si>
    <t>5.объемы инвестиций</t>
  </si>
  <si>
    <t>тыс.руб.</t>
  </si>
  <si>
    <t>в том числе пообъектно:</t>
  </si>
  <si>
    <t>ЗАНЯТОСТЬ НАСЕЛЕНИЯ:</t>
  </si>
  <si>
    <t>ЭКОНОМИЧЕСКИЕ ПОКАЗАТЕЛИ:</t>
  </si>
  <si>
    <t>1.Численность постоянного населения -ВСЕГО</t>
  </si>
  <si>
    <t>чел</t>
  </si>
  <si>
    <t>3.Среднесписочная численность работающих на крупных и средних предприятиях - ВСЕГО</t>
  </si>
  <si>
    <t>в том числе по предприятиям:</t>
  </si>
  <si>
    <t>5.Число обращений по вопросам трудоустройства</t>
  </si>
  <si>
    <t>6. Трудоустроено</t>
  </si>
  <si>
    <t>8.число безработных на конец отчетного периода</t>
  </si>
  <si>
    <t>11. Среднемесячная зарплата:</t>
  </si>
  <si>
    <t xml:space="preserve"> - на крупных и средних предприятиях</t>
  </si>
  <si>
    <t>руб</t>
  </si>
  <si>
    <t>ДЕМОГРАФИЯ</t>
  </si>
  <si>
    <t>1.Количество родившихся</t>
  </si>
  <si>
    <t>в том числе на 1 тыс.жителей</t>
  </si>
  <si>
    <t>2.Количество умерших</t>
  </si>
  <si>
    <t>3.Естественная убыль (-), прирост населения</t>
  </si>
  <si>
    <t>СОЦИАЛЬНАЯ ЗАЩИТА</t>
  </si>
  <si>
    <t>1.Принято жителей поселения</t>
  </si>
  <si>
    <t>2.Количество письменных обращений</t>
  </si>
  <si>
    <t>в том числе в вышестоящие организации</t>
  </si>
  <si>
    <t>3.Количество исполненных обращений</t>
  </si>
  <si>
    <t>4.Проведено сходов граждан</t>
  </si>
  <si>
    <t>5.Оказано материальной помощи:</t>
  </si>
  <si>
    <t xml:space="preserve"> - человек</t>
  </si>
  <si>
    <t xml:space="preserve"> - сумма</t>
  </si>
  <si>
    <t>6.Выплата жилищных субсидий:</t>
  </si>
  <si>
    <t xml:space="preserve"> - количество обратившихся</t>
  </si>
  <si>
    <t xml:space="preserve"> - количество получающих</t>
  </si>
  <si>
    <t xml:space="preserve"> - сумма субсидий</t>
  </si>
  <si>
    <t>семей</t>
  </si>
  <si>
    <t xml:space="preserve"> - % к заданию</t>
  </si>
  <si>
    <t>ИСПОЛНЕНИЕ БЮДЖЕТА</t>
  </si>
  <si>
    <t>1.Собственные доходы-ВСЕГО</t>
  </si>
  <si>
    <t>в том числе в разрезе налогов и платежей:</t>
  </si>
  <si>
    <t xml:space="preserve">             - единый сельхозналог</t>
  </si>
  <si>
    <t xml:space="preserve">             - налог на имущество</t>
  </si>
  <si>
    <t>2.Доходы от предпринимательской и другой приносящей доход деятельности</t>
  </si>
  <si>
    <t>3. Спонсорские средства и средства сомообложения</t>
  </si>
  <si>
    <t xml:space="preserve"> - из районного бюджета</t>
  </si>
  <si>
    <t>6.ВСЕГО доходов</t>
  </si>
  <si>
    <t>7.Недоимка по налоговым и другим обязательным платежам</t>
  </si>
  <si>
    <t>8.Всего расходов</t>
  </si>
  <si>
    <t>в том числе по направлениям финансирования:</t>
  </si>
  <si>
    <t xml:space="preserve">  - культура (0801)</t>
  </si>
  <si>
    <t>9. Выявлено незарегистрированного имущества граждан:</t>
  </si>
  <si>
    <t xml:space="preserve">                        - на начало года</t>
  </si>
  <si>
    <t xml:space="preserve">                        - с начала года</t>
  </si>
  <si>
    <t>10.Зарегистрировано выявленного недвижимого имущества</t>
  </si>
  <si>
    <t>11.Включено в налоговую базу ранее незарегистрированного недвижимого имущества:</t>
  </si>
  <si>
    <t xml:space="preserve">                      - на сумму</t>
  </si>
  <si>
    <t>12.Выявлено и включено в налоговую базу других  источников пополнения бюджета</t>
  </si>
  <si>
    <t xml:space="preserve">в том с числе: </t>
  </si>
  <si>
    <t xml:space="preserve">  -</t>
  </si>
  <si>
    <t xml:space="preserve"> -</t>
  </si>
  <si>
    <t xml:space="preserve"> - </t>
  </si>
  <si>
    <t>чел.</t>
  </si>
  <si>
    <t>руб.</t>
  </si>
  <si>
    <t xml:space="preserve">             - зем. налог</t>
  </si>
  <si>
    <t xml:space="preserve">             - невыясненные </t>
  </si>
  <si>
    <t>Показатели социально-экономического развития</t>
  </si>
  <si>
    <t>Глава Кривянского сельского поселения</t>
  </si>
  <si>
    <t>Кривянская сельская администрация</t>
  </si>
  <si>
    <t>МОУ СОШ № 72</t>
  </si>
  <si>
    <t>МОУ СОШ  № 73</t>
  </si>
  <si>
    <t>МДОУ № 4</t>
  </si>
  <si>
    <t>МДОУ № 31</t>
  </si>
  <si>
    <t>продажа земельного участка</t>
  </si>
  <si>
    <t>МУК "Кривянский СДК № 1"</t>
  </si>
  <si>
    <t xml:space="preserve">             - НДФЛ</t>
  </si>
  <si>
    <t xml:space="preserve">             - упрощеная система налогообложения</t>
  </si>
  <si>
    <t xml:space="preserve">             - госпошлина</t>
  </si>
  <si>
    <t>тыс.чел</t>
  </si>
  <si>
    <t xml:space="preserve">             - продажа земельных участков</t>
  </si>
  <si>
    <t xml:space="preserve">             - прочие неналоговые</t>
  </si>
  <si>
    <t>Специалист 1 категории экономист</t>
  </si>
  <si>
    <t xml:space="preserve"> - Общегосударственные вопросы(0100)</t>
  </si>
  <si>
    <t xml:space="preserve"> -  Мобилизационная и вневойсковая подготовка (0203)</t>
  </si>
  <si>
    <t xml:space="preserve">  - Защита населения и территории от последствий чрезвычайных ситуаций (0309)</t>
  </si>
  <si>
    <t xml:space="preserve">  - обеспечение пожарной безопасности (0310)</t>
  </si>
  <si>
    <t xml:space="preserve">  - коммунальное хозяйство (0500)</t>
  </si>
  <si>
    <t xml:space="preserve">  - охрана окружающей среды (0600)</t>
  </si>
  <si>
    <t xml:space="preserve"> - Социальная политика  (1000)</t>
  </si>
  <si>
    <t xml:space="preserve">             - реализация от продажи мун. имущества</t>
  </si>
  <si>
    <t>Зеленков Л.Г.</t>
  </si>
  <si>
    <t xml:space="preserve">                      - единиц</t>
  </si>
  <si>
    <t>9. Уровень регистрируемой безработицы</t>
  </si>
  <si>
    <t xml:space="preserve">                  овцы, козы</t>
  </si>
  <si>
    <t xml:space="preserve"> - национальная экономика (0409)</t>
  </si>
  <si>
    <t xml:space="preserve">  - Здравоохранение и спорт (1101)</t>
  </si>
  <si>
    <t>2013 г.</t>
  </si>
  <si>
    <t>4.Прочие</t>
  </si>
  <si>
    <t xml:space="preserve">Страданченков Е.Г. </t>
  </si>
  <si>
    <t xml:space="preserve"> - национальная экономика (0412)</t>
  </si>
  <si>
    <t>план</t>
  </si>
  <si>
    <t xml:space="preserve">             - штрафы</t>
  </si>
  <si>
    <t xml:space="preserve">7. Признано безработными </t>
  </si>
  <si>
    <t xml:space="preserve"> - из областного и федерального бюджетов</t>
  </si>
  <si>
    <t>5.Дотации субвенции и межбюджетные трансвертов</t>
  </si>
  <si>
    <t xml:space="preserve">             - акцизы</t>
  </si>
  <si>
    <t>ООО НЗСМ</t>
  </si>
  <si>
    <t>ООО "НЗСМ"</t>
  </si>
  <si>
    <t>2014 г.</t>
  </si>
  <si>
    <t>Заведующий сектором экономики и финансов</t>
  </si>
  <si>
    <t>Корюкова Д.Н.</t>
  </si>
  <si>
    <t xml:space="preserve">             - аренда земли</t>
  </si>
  <si>
    <t xml:space="preserve">             - аренда имущества</t>
  </si>
  <si>
    <t>Новочеркасский филиал ТЭР(ООО "ТЭР-Юг")</t>
  </si>
  <si>
    <t>I полуг.</t>
  </si>
  <si>
    <t>Кривянского сельского поселения за  I полугодие 2014года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</si>
</sst>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[$-FC19]d\ mmmm\ yyyy\ &quot;г.&quot;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73" fontId="1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vertical="distributed"/>
    </xf>
    <xf numFmtId="2" fontId="0" fillId="0" borderId="12" xfId="0" applyNumberFormat="1" applyFill="1" applyBorder="1" applyAlignment="1">
      <alignment/>
    </xf>
    <xf numFmtId="173" fontId="1" fillId="0" borderId="10" xfId="0" applyNumberFormat="1" applyFont="1" applyFill="1" applyBorder="1" applyAlignment="1">
      <alignment horizontal="center"/>
    </xf>
    <xf numFmtId="173" fontId="0" fillId="0" borderId="11" xfId="0" applyNumberForma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4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3" fontId="0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 vertical="distributed"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4" borderId="11" xfId="0" applyFont="1" applyFill="1" applyBorder="1" applyAlignment="1">
      <alignment vertical="distributed"/>
    </xf>
    <xf numFmtId="0" fontId="1" fillId="35" borderId="10" xfId="0" applyFont="1" applyFill="1" applyBorder="1" applyAlignment="1">
      <alignment horizontal="center"/>
    </xf>
    <xf numFmtId="0" fontId="0" fillId="6" borderId="12" xfId="0" applyFill="1" applyBorder="1" applyAlignment="1">
      <alignment/>
    </xf>
    <xf numFmtId="0" fontId="1" fillId="35" borderId="10" xfId="0" applyFont="1" applyFill="1" applyBorder="1" applyAlignment="1">
      <alignment/>
    </xf>
    <xf numFmtId="173" fontId="1" fillId="35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34" borderId="12" xfId="0" applyFont="1" applyFill="1" applyBorder="1" applyAlignment="1">
      <alignment/>
    </xf>
    <xf numFmtId="171" fontId="0" fillId="0" borderId="12" xfId="61" applyFont="1" applyFill="1" applyBorder="1" applyAlignment="1">
      <alignment horizontal="center"/>
    </xf>
    <xf numFmtId="171" fontId="0" fillId="0" borderId="10" xfId="61" applyFont="1" applyFill="1" applyBorder="1" applyAlignment="1">
      <alignment horizontal="center"/>
    </xf>
    <xf numFmtId="171" fontId="0" fillId="0" borderId="10" xfId="61" applyFont="1" applyFill="1" applyBorder="1" applyAlignment="1">
      <alignment horizontal="center"/>
    </xf>
    <xf numFmtId="173" fontId="0" fillId="0" borderId="12" xfId="0" applyNumberFormat="1" applyFont="1" applyFill="1" applyBorder="1" applyAlignment="1">
      <alignment horizontal="right"/>
    </xf>
    <xf numFmtId="173" fontId="0" fillId="0" borderId="10" xfId="0" applyNumberFormat="1" applyFill="1" applyBorder="1" applyAlignment="1">
      <alignment horizontal="right"/>
    </xf>
    <xf numFmtId="0" fontId="1" fillId="34" borderId="12" xfId="0" applyFont="1" applyFill="1" applyBorder="1" applyAlignment="1">
      <alignment wrapText="1"/>
    </xf>
    <xf numFmtId="2" fontId="0" fillId="0" borderId="1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4" fillId="0" borderId="12" xfId="52" applyBorder="1">
      <alignment/>
      <protection/>
    </xf>
    <xf numFmtId="1" fontId="0" fillId="0" borderId="12" xfId="63" applyNumberFormat="1" applyFont="1" applyFill="1" applyBorder="1" applyAlignment="1">
      <alignment horizontal="center"/>
    </xf>
    <xf numFmtId="2" fontId="0" fillId="0" borderId="11" xfId="63" applyNumberFormat="1" applyFont="1" applyFill="1" applyBorder="1" applyAlignment="1">
      <alignment horizontal="center"/>
    </xf>
    <xf numFmtId="2" fontId="4" fillId="0" borderId="11" xfId="63" applyNumberFormat="1" applyFont="1" applyFill="1" applyBorder="1" applyAlignment="1">
      <alignment horizontal="center"/>
    </xf>
    <xf numFmtId="2" fontId="0" fillId="0" borderId="13" xfId="63" applyNumberFormat="1" applyFont="1" applyFill="1" applyBorder="1" applyAlignment="1">
      <alignment horizontal="center"/>
    </xf>
    <xf numFmtId="2" fontId="0" fillId="0" borderId="12" xfId="63" applyNumberFormat="1" applyFont="1" applyFill="1" applyBorder="1" applyAlignment="1">
      <alignment horizontal="center"/>
    </xf>
    <xf numFmtId="2" fontId="0" fillId="0" borderId="10" xfId="63" applyNumberFormat="1" applyFont="1" applyFill="1" applyBorder="1" applyAlignment="1">
      <alignment horizontal="center"/>
    </xf>
    <xf numFmtId="1" fontId="0" fillId="0" borderId="10" xfId="63" applyNumberFormat="1" applyFont="1" applyFill="1" applyBorder="1" applyAlignment="1">
      <alignment horizontal="center"/>
    </xf>
    <xf numFmtId="1" fontId="1" fillId="0" borderId="12" xfId="63" applyNumberFormat="1" applyFont="1" applyFill="1" applyBorder="1" applyAlignment="1">
      <alignment horizontal="center"/>
    </xf>
    <xf numFmtId="173" fontId="0" fillId="0" borderId="12" xfId="63" applyNumberFormat="1" applyFont="1" applyFill="1" applyBorder="1" applyAlignment="1">
      <alignment horizontal="center"/>
    </xf>
    <xf numFmtId="2" fontId="0" fillId="0" borderId="12" xfId="64" applyNumberFormat="1" applyFont="1" applyFill="1" applyBorder="1" applyAlignment="1">
      <alignment horizontal="right"/>
    </xf>
    <xf numFmtId="2" fontId="0" fillId="0" borderId="10" xfId="64" applyNumberFormat="1" applyFont="1" applyFill="1" applyBorder="1" applyAlignment="1">
      <alignment horizontal="right"/>
    </xf>
    <xf numFmtId="1" fontId="0" fillId="0" borderId="12" xfId="64" applyNumberFormat="1" applyFont="1" applyFill="1" applyBorder="1" applyAlignment="1">
      <alignment horizontal="center"/>
    </xf>
    <xf numFmtId="1" fontId="0" fillId="0" borderId="10" xfId="64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1" fontId="1" fillId="0" borderId="10" xfId="63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F147"/>
  <sheetViews>
    <sheetView tabSelected="1" zoomScalePageLayoutView="0" workbookViewId="0" topLeftCell="A124">
      <selection activeCell="I52" sqref="I52"/>
    </sheetView>
  </sheetViews>
  <sheetFormatPr defaultColWidth="9.140625" defaultRowHeight="12.75"/>
  <cols>
    <col min="1" max="1" width="45.57421875" style="0" customWidth="1"/>
    <col min="2" max="3" width="11.140625" style="0" customWidth="1"/>
    <col min="4" max="4" width="11.140625" style="11" customWidth="1"/>
    <col min="5" max="5" width="10.00390625" style="0" customWidth="1"/>
    <col min="6" max="6" width="9.57421875" style="0" bestFit="1" customWidth="1"/>
  </cols>
  <sheetData>
    <row r="1" ht="12.75"/>
    <row r="2" spans="1:6" ht="12.75">
      <c r="A2" s="94" t="s">
        <v>97</v>
      </c>
      <c r="B2" s="94"/>
      <c r="C2" s="94"/>
      <c r="D2" s="94"/>
      <c r="E2" s="94"/>
      <c r="F2" s="94"/>
    </row>
    <row r="3" spans="1:6" ht="12.75">
      <c r="A3" s="94" t="s">
        <v>146</v>
      </c>
      <c r="B3" s="94"/>
      <c r="C3" s="94"/>
      <c r="D3" s="94"/>
      <c r="E3" s="94"/>
      <c r="F3" s="94"/>
    </row>
    <row r="4" ht="12.75"/>
    <row r="5" spans="1:6" ht="12.75">
      <c r="A5" s="2" t="s">
        <v>0</v>
      </c>
      <c r="B5" s="4" t="s">
        <v>1</v>
      </c>
      <c r="C5" s="4" t="s">
        <v>145</v>
      </c>
      <c r="D5" s="17" t="s">
        <v>145</v>
      </c>
      <c r="E5" s="4" t="s">
        <v>2</v>
      </c>
      <c r="F5" s="4" t="s">
        <v>4</v>
      </c>
    </row>
    <row r="6" spans="1:6" ht="12.75">
      <c r="A6" s="1"/>
      <c r="B6" s="3"/>
      <c r="C6" s="3" t="s">
        <v>127</v>
      </c>
      <c r="D6" s="5" t="s">
        <v>139</v>
      </c>
      <c r="E6" s="3" t="s">
        <v>3</v>
      </c>
      <c r="F6" s="3"/>
    </row>
    <row r="7" spans="1:6" ht="12.75">
      <c r="A7" s="51" t="s">
        <v>38</v>
      </c>
      <c r="B7" s="16"/>
      <c r="C7" s="17"/>
      <c r="D7" s="17"/>
      <c r="E7" s="17"/>
      <c r="F7" s="17"/>
    </row>
    <row r="8" spans="1:6" ht="12.75">
      <c r="A8" s="12"/>
      <c r="B8" s="12"/>
      <c r="C8" s="13"/>
      <c r="D8" s="13"/>
      <c r="E8" s="13"/>
      <c r="F8" s="13"/>
    </row>
    <row r="9" spans="1:6" ht="12.75">
      <c r="A9" s="52" t="s">
        <v>5</v>
      </c>
      <c r="B9" s="14" t="s">
        <v>13</v>
      </c>
      <c r="C9" s="92">
        <v>75</v>
      </c>
      <c r="D9" s="15">
        <v>74</v>
      </c>
      <c r="E9" s="15">
        <f aca="true" t="shared" si="0" ref="E9:E14">D9-C9</f>
        <v>-1</v>
      </c>
      <c r="F9" s="10">
        <f>D9/C9%</f>
        <v>98.66666666666667</v>
      </c>
    </row>
    <row r="10" spans="1:6" ht="12.75">
      <c r="A10" s="16" t="s">
        <v>6</v>
      </c>
      <c r="B10" s="16"/>
      <c r="C10" s="44"/>
      <c r="D10" s="44"/>
      <c r="E10" s="44"/>
      <c r="F10" s="18"/>
    </row>
    <row r="11" spans="1:6" ht="12.75">
      <c r="A11" s="19" t="s">
        <v>7</v>
      </c>
      <c r="B11" s="90" t="s">
        <v>13</v>
      </c>
      <c r="C11" s="35">
        <v>9</v>
      </c>
      <c r="D11" s="91">
        <v>9</v>
      </c>
      <c r="E11" s="91">
        <f t="shared" si="0"/>
        <v>0</v>
      </c>
      <c r="F11" s="10">
        <f>D11/C11%</f>
        <v>100</v>
      </c>
    </row>
    <row r="12" spans="1:6" ht="12.75">
      <c r="A12" s="20" t="s">
        <v>8</v>
      </c>
      <c r="B12" s="19" t="s">
        <v>13</v>
      </c>
      <c r="C12" s="81">
        <v>35</v>
      </c>
      <c r="D12" s="36">
        <v>35</v>
      </c>
      <c r="E12" s="5">
        <f t="shared" si="0"/>
        <v>0</v>
      </c>
      <c r="F12" s="10">
        <f>D12/C12%</f>
        <v>100</v>
      </c>
    </row>
    <row r="13" spans="1:6" ht="12.75">
      <c r="A13" s="20" t="s">
        <v>9</v>
      </c>
      <c r="B13" s="19" t="s">
        <v>13</v>
      </c>
      <c r="C13" s="75">
        <v>31</v>
      </c>
      <c r="D13" s="36">
        <v>30</v>
      </c>
      <c r="E13" s="5">
        <f t="shared" si="0"/>
        <v>-1</v>
      </c>
      <c r="F13" s="10">
        <f>D13/C13%</f>
        <v>96.7741935483871</v>
      </c>
    </row>
    <row r="14" spans="1:6" ht="12.75">
      <c r="A14" s="20" t="s">
        <v>10</v>
      </c>
      <c r="B14" s="19" t="s">
        <v>13</v>
      </c>
      <c r="C14" s="75">
        <v>0</v>
      </c>
      <c r="D14" s="36">
        <v>0</v>
      </c>
      <c r="E14" s="5">
        <f t="shared" si="0"/>
        <v>0</v>
      </c>
      <c r="F14" s="10"/>
    </row>
    <row r="15" spans="1:6" ht="25.5">
      <c r="A15" s="53" t="s">
        <v>11</v>
      </c>
      <c r="B15" s="7" t="s">
        <v>91</v>
      </c>
      <c r="C15" s="79" t="s">
        <v>91</v>
      </c>
      <c r="D15" s="36" t="s">
        <v>91</v>
      </c>
      <c r="E15" s="6" t="s">
        <v>91</v>
      </c>
      <c r="F15" s="9" t="s">
        <v>91</v>
      </c>
    </row>
    <row r="16" spans="1:6" ht="12.75">
      <c r="A16" s="20" t="s">
        <v>12</v>
      </c>
      <c r="B16" s="6" t="s">
        <v>91</v>
      </c>
      <c r="C16" s="79" t="s">
        <v>91</v>
      </c>
      <c r="D16" s="36" t="s">
        <v>91</v>
      </c>
      <c r="E16" s="6" t="s">
        <v>91</v>
      </c>
      <c r="F16" s="9" t="s">
        <v>91</v>
      </c>
    </row>
    <row r="17" spans="1:6" ht="12.75">
      <c r="A17" s="16" t="s">
        <v>6</v>
      </c>
      <c r="B17" s="16"/>
      <c r="C17" s="76"/>
      <c r="D17" s="44"/>
      <c r="E17" s="17"/>
      <c r="F17" s="18"/>
    </row>
    <row r="18" spans="1:6" ht="12.75">
      <c r="A18" s="19" t="s">
        <v>15</v>
      </c>
      <c r="B18" s="19" t="s">
        <v>18</v>
      </c>
      <c r="C18" s="80"/>
      <c r="D18" s="35">
        <v>0</v>
      </c>
      <c r="E18" s="5">
        <f>D18-C18</f>
        <v>0</v>
      </c>
      <c r="F18" s="10"/>
    </row>
    <row r="19" spans="1:6" ht="12.75">
      <c r="A19" s="20" t="s">
        <v>16</v>
      </c>
      <c r="B19" s="20" t="s">
        <v>18</v>
      </c>
      <c r="C19" s="79"/>
      <c r="D19" s="36">
        <v>0</v>
      </c>
      <c r="E19" s="5">
        <f>D19-C19</f>
        <v>0</v>
      </c>
      <c r="F19" s="10">
        <v>0</v>
      </c>
    </row>
    <row r="20" spans="1:6" ht="12.75">
      <c r="A20" s="20" t="s">
        <v>17</v>
      </c>
      <c r="B20" s="20" t="s">
        <v>19</v>
      </c>
      <c r="C20" s="79"/>
      <c r="D20" s="36">
        <v>0</v>
      </c>
      <c r="E20" s="5">
        <f>D20-C20</f>
        <v>0</v>
      </c>
      <c r="F20" s="10"/>
    </row>
    <row r="21" spans="1:6" ht="12.75">
      <c r="A21" s="20" t="s">
        <v>20</v>
      </c>
      <c r="B21" s="6" t="s">
        <v>91</v>
      </c>
      <c r="C21" s="79"/>
      <c r="D21" s="36" t="s">
        <v>91</v>
      </c>
      <c r="E21" s="6" t="s">
        <v>92</v>
      </c>
      <c r="F21" s="9" t="s">
        <v>92</v>
      </c>
    </row>
    <row r="22" spans="1:6" ht="16.5" customHeight="1">
      <c r="A22" s="54" t="s">
        <v>21</v>
      </c>
      <c r="B22" s="21"/>
      <c r="C22" s="76"/>
      <c r="D22" s="8"/>
      <c r="E22" s="8"/>
      <c r="F22" s="22"/>
    </row>
    <row r="23" spans="1:6" ht="12.75">
      <c r="A23" s="12" t="s">
        <v>22</v>
      </c>
      <c r="B23" s="12"/>
      <c r="C23" s="78"/>
      <c r="D23" s="45"/>
      <c r="E23" s="13"/>
      <c r="F23" s="41"/>
    </row>
    <row r="24" spans="1:6" ht="12.75">
      <c r="A24" s="19" t="s">
        <v>23</v>
      </c>
      <c r="B24" s="19" t="s">
        <v>28</v>
      </c>
      <c r="C24" s="80"/>
      <c r="D24" s="35">
        <v>0</v>
      </c>
      <c r="E24" s="5">
        <f>D24-C24</f>
        <v>0</v>
      </c>
      <c r="F24" s="10"/>
    </row>
    <row r="25" spans="1:6" ht="12.75">
      <c r="A25" s="20" t="s">
        <v>24</v>
      </c>
      <c r="B25" s="19" t="s">
        <v>28</v>
      </c>
      <c r="C25" s="80"/>
      <c r="D25" s="35">
        <v>0</v>
      </c>
      <c r="E25" s="5">
        <f>D25-C25</f>
        <v>0</v>
      </c>
      <c r="F25" s="10">
        <v>0</v>
      </c>
    </row>
    <row r="26" spans="1:6" ht="12.75">
      <c r="A26" s="20" t="s">
        <v>25</v>
      </c>
      <c r="B26" s="19" t="s">
        <v>28</v>
      </c>
      <c r="C26" s="79"/>
      <c r="D26" s="36">
        <v>0</v>
      </c>
      <c r="E26" s="5">
        <f>D26-C26</f>
        <v>0</v>
      </c>
      <c r="F26" s="10"/>
    </row>
    <row r="27" spans="1:6" ht="12.75">
      <c r="A27" s="20" t="s">
        <v>26</v>
      </c>
      <c r="B27" s="20" t="s">
        <v>29</v>
      </c>
      <c r="C27" s="79"/>
      <c r="D27" s="36">
        <v>0</v>
      </c>
      <c r="E27" s="5">
        <f>D27-C27</f>
        <v>0</v>
      </c>
      <c r="F27" s="10"/>
    </row>
    <row r="28" spans="1:6" ht="12.75">
      <c r="A28" s="16" t="s">
        <v>27</v>
      </c>
      <c r="B28" s="16"/>
      <c r="C28" s="77"/>
      <c r="D28" s="44"/>
      <c r="E28" s="17"/>
      <c r="F28" s="18"/>
    </row>
    <row r="29" spans="1:6" ht="12.75">
      <c r="A29" s="19" t="s">
        <v>23</v>
      </c>
      <c r="B29" s="19" t="s">
        <v>28</v>
      </c>
      <c r="C29" s="81">
        <v>1303</v>
      </c>
      <c r="D29" s="35">
        <v>1302</v>
      </c>
      <c r="E29" s="5">
        <f>D29-C29</f>
        <v>-1</v>
      </c>
      <c r="F29" s="10">
        <f>D29/C29%</f>
        <v>99.92325402916347</v>
      </c>
    </row>
    <row r="30" spans="1:6" ht="12.75">
      <c r="A30" s="20" t="s">
        <v>24</v>
      </c>
      <c r="B30" s="19" t="s">
        <v>28</v>
      </c>
      <c r="C30" s="75">
        <v>881</v>
      </c>
      <c r="D30" s="36">
        <v>892</v>
      </c>
      <c r="E30" s="5">
        <f>D30-C30</f>
        <v>11</v>
      </c>
      <c r="F30" s="10">
        <f>D30/C30%</f>
        <v>101.24858115777525</v>
      </c>
    </row>
    <row r="31" spans="1:6" ht="12.75">
      <c r="A31" s="20" t="s">
        <v>25</v>
      </c>
      <c r="B31" s="19" t="s">
        <v>28</v>
      </c>
      <c r="C31" s="75">
        <v>181</v>
      </c>
      <c r="D31" s="36">
        <v>78</v>
      </c>
      <c r="E31" s="5">
        <f>D31-C31</f>
        <v>-103</v>
      </c>
      <c r="F31" s="10">
        <f>D31/C31%</f>
        <v>43.0939226519337</v>
      </c>
    </row>
    <row r="32" spans="1:6" ht="12.75">
      <c r="A32" s="42" t="s">
        <v>124</v>
      </c>
      <c r="B32" s="19" t="s">
        <v>28</v>
      </c>
      <c r="C32" s="75">
        <v>57</v>
      </c>
      <c r="D32" s="36">
        <v>361</v>
      </c>
      <c r="E32" s="5">
        <f>D32-C32</f>
        <v>304</v>
      </c>
      <c r="F32" s="10">
        <f>D32/C32%</f>
        <v>633.3333333333334</v>
      </c>
    </row>
    <row r="33" spans="1:6" ht="12.75">
      <c r="A33" s="20" t="s">
        <v>26</v>
      </c>
      <c r="B33" s="20" t="s">
        <v>29</v>
      </c>
      <c r="C33" s="75">
        <v>21</v>
      </c>
      <c r="D33" s="36">
        <v>14</v>
      </c>
      <c r="E33" s="5">
        <f>D33-C33</f>
        <v>-7</v>
      </c>
      <c r="F33" s="10">
        <f>D33/C33%</f>
        <v>66.66666666666667</v>
      </c>
    </row>
    <row r="34" spans="1:6" ht="12.75">
      <c r="A34" s="16" t="s">
        <v>30</v>
      </c>
      <c r="B34" s="16"/>
      <c r="C34" s="76"/>
      <c r="D34" s="44"/>
      <c r="E34" s="17"/>
      <c r="F34" s="18"/>
    </row>
    <row r="35" spans="1:6" ht="12.75">
      <c r="A35" s="19" t="s">
        <v>23</v>
      </c>
      <c r="B35" s="19" t="s">
        <v>28</v>
      </c>
      <c r="C35" s="80"/>
      <c r="D35" s="35">
        <v>0</v>
      </c>
      <c r="E35" s="5">
        <f>D35-C35</f>
        <v>0</v>
      </c>
      <c r="F35" s="10"/>
    </row>
    <row r="36" spans="1:6" ht="12.75">
      <c r="A36" s="20" t="s">
        <v>24</v>
      </c>
      <c r="B36" s="19" t="s">
        <v>28</v>
      </c>
      <c r="C36" s="79"/>
      <c r="D36" s="36">
        <v>0</v>
      </c>
      <c r="E36" s="5">
        <f>D36-C36</f>
        <v>0</v>
      </c>
      <c r="F36" s="10"/>
    </row>
    <row r="37" spans="1:6" ht="12.75">
      <c r="A37" s="20" t="s">
        <v>25</v>
      </c>
      <c r="B37" s="19" t="s">
        <v>28</v>
      </c>
      <c r="C37" s="79"/>
      <c r="D37" s="36">
        <v>0</v>
      </c>
      <c r="E37" s="5">
        <f>D37-C37</f>
        <v>0</v>
      </c>
      <c r="F37" s="10"/>
    </row>
    <row r="38" spans="1:6" ht="12.75">
      <c r="A38" s="20" t="s">
        <v>26</v>
      </c>
      <c r="B38" s="20" t="s">
        <v>29</v>
      </c>
      <c r="C38" s="79"/>
      <c r="D38" s="36">
        <v>0</v>
      </c>
      <c r="E38" s="5">
        <f>D38-C38</f>
        <v>0</v>
      </c>
      <c r="F38" s="10"/>
    </row>
    <row r="39" spans="1:6" ht="16.5" customHeight="1">
      <c r="A39" s="55" t="s">
        <v>31</v>
      </c>
      <c r="B39" s="23" t="s">
        <v>14</v>
      </c>
      <c r="C39" s="79"/>
      <c r="D39" s="7">
        <f>D40</f>
        <v>0</v>
      </c>
      <c r="E39" s="7">
        <f>E40</f>
        <v>0</v>
      </c>
      <c r="F39" s="24"/>
    </row>
    <row r="40" spans="1:6" ht="12.75">
      <c r="A40" s="20" t="s">
        <v>32</v>
      </c>
      <c r="B40" s="20" t="s">
        <v>14</v>
      </c>
      <c r="C40" s="79"/>
      <c r="D40" s="36">
        <v>0</v>
      </c>
      <c r="E40" s="6">
        <f>D40-C40</f>
        <v>0</v>
      </c>
      <c r="F40" s="9"/>
    </row>
    <row r="41" spans="1:6" ht="17.25" customHeight="1">
      <c r="A41" s="52" t="s">
        <v>34</v>
      </c>
      <c r="B41" s="14" t="s">
        <v>35</v>
      </c>
      <c r="C41" s="80" t="s">
        <v>91</v>
      </c>
      <c r="D41" s="62" t="s">
        <v>91</v>
      </c>
      <c r="E41" s="15" t="s">
        <v>91</v>
      </c>
      <c r="F41" s="25" t="s">
        <v>91</v>
      </c>
    </row>
    <row r="42" spans="1:6" ht="12.75">
      <c r="A42" s="20" t="s">
        <v>36</v>
      </c>
      <c r="B42" s="6" t="s">
        <v>91</v>
      </c>
      <c r="C42" s="79" t="s">
        <v>91</v>
      </c>
      <c r="D42" s="63" t="s">
        <v>91</v>
      </c>
      <c r="E42" s="6" t="s">
        <v>91</v>
      </c>
      <c r="F42" s="9" t="s">
        <v>91</v>
      </c>
    </row>
    <row r="43" spans="1:6" ht="12.75">
      <c r="A43" s="51" t="s">
        <v>37</v>
      </c>
      <c r="B43" s="16"/>
      <c r="C43" s="43"/>
      <c r="D43" s="43"/>
      <c r="E43" s="17"/>
      <c r="F43" s="18"/>
    </row>
    <row r="44" spans="1:6" ht="18" customHeight="1">
      <c r="A44" s="60" t="s">
        <v>39</v>
      </c>
      <c r="B44" s="60" t="s">
        <v>109</v>
      </c>
      <c r="C44" s="61">
        <v>10</v>
      </c>
      <c r="D44" s="61">
        <v>10.5</v>
      </c>
      <c r="E44" s="58">
        <f aca="true" t="shared" si="1" ref="E44:E57">D44-C44</f>
        <v>0.5</v>
      </c>
      <c r="F44" s="61">
        <f aca="true" t="shared" si="2" ref="F44:F56">D44/C44%</f>
        <v>105</v>
      </c>
    </row>
    <row r="45" spans="1:6" ht="25.5" customHeight="1">
      <c r="A45" s="53" t="s">
        <v>41</v>
      </c>
      <c r="B45" s="23" t="s">
        <v>40</v>
      </c>
      <c r="C45" s="7">
        <f>SUM(C46:C53)</f>
        <v>694</v>
      </c>
      <c r="D45" s="7">
        <f>SUM(D46:D53)</f>
        <v>881</v>
      </c>
      <c r="E45" s="7">
        <f t="shared" si="1"/>
        <v>187</v>
      </c>
      <c r="F45" s="28">
        <f t="shared" si="2"/>
        <v>126.94524495677233</v>
      </c>
    </row>
    <row r="46" spans="1:6" ht="12.75">
      <c r="A46" s="19" t="s">
        <v>144</v>
      </c>
      <c r="B46" s="19" t="s">
        <v>93</v>
      </c>
      <c r="C46" s="81">
        <v>478</v>
      </c>
      <c r="D46" s="88">
        <v>477</v>
      </c>
      <c r="E46" s="7">
        <f t="shared" si="1"/>
        <v>-1</v>
      </c>
      <c r="F46" s="28">
        <f t="shared" si="2"/>
        <v>99.7907949790795</v>
      </c>
    </row>
    <row r="47" spans="1:6" s="11" customFormat="1" ht="12.75">
      <c r="A47" s="20" t="s">
        <v>138</v>
      </c>
      <c r="B47" s="20" t="s">
        <v>93</v>
      </c>
      <c r="C47" s="89">
        <v>0</v>
      </c>
      <c r="D47" s="89">
        <v>195</v>
      </c>
      <c r="E47" s="7">
        <f>C47-D47</f>
        <v>-195</v>
      </c>
      <c r="F47" s="31">
        <f>C47/D47%</f>
        <v>0</v>
      </c>
    </row>
    <row r="48" spans="1:6" ht="12.75">
      <c r="A48" s="19" t="s">
        <v>99</v>
      </c>
      <c r="B48" s="19" t="s">
        <v>93</v>
      </c>
      <c r="C48" s="81">
        <v>21</v>
      </c>
      <c r="D48" s="88">
        <v>20</v>
      </c>
      <c r="E48" s="7">
        <f t="shared" si="1"/>
        <v>-1</v>
      </c>
      <c r="F48" s="28">
        <f t="shared" si="2"/>
        <v>95.23809523809524</v>
      </c>
    </row>
    <row r="49" spans="1:6" ht="12.75">
      <c r="A49" s="20" t="s">
        <v>100</v>
      </c>
      <c r="B49" s="20" t="s">
        <v>93</v>
      </c>
      <c r="C49" s="75">
        <v>67</v>
      </c>
      <c r="D49" s="89">
        <v>67</v>
      </c>
      <c r="E49" s="7">
        <f t="shared" si="1"/>
        <v>0</v>
      </c>
      <c r="F49" s="28">
        <f t="shared" si="2"/>
        <v>100</v>
      </c>
    </row>
    <row r="50" spans="1:6" ht="12.75">
      <c r="A50" s="20" t="s">
        <v>101</v>
      </c>
      <c r="B50" s="20" t="s">
        <v>93</v>
      </c>
      <c r="C50" s="75">
        <v>65</v>
      </c>
      <c r="D50" s="89">
        <v>67</v>
      </c>
      <c r="E50" s="7">
        <f t="shared" si="1"/>
        <v>2</v>
      </c>
      <c r="F50" s="28">
        <f t="shared" si="2"/>
        <v>103.07692307692308</v>
      </c>
    </row>
    <row r="51" spans="1:6" ht="12.75">
      <c r="A51" s="20" t="s">
        <v>102</v>
      </c>
      <c r="B51" s="20" t="s">
        <v>93</v>
      </c>
      <c r="C51" s="75">
        <v>11</v>
      </c>
      <c r="D51" s="89">
        <v>10</v>
      </c>
      <c r="E51" s="7">
        <f t="shared" si="1"/>
        <v>-1</v>
      </c>
      <c r="F51" s="28">
        <f t="shared" si="2"/>
        <v>90.9090909090909</v>
      </c>
    </row>
    <row r="52" spans="1:6" ht="12.75">
      <c r="A52" s="20" t="s">
        <v>103</v>
      </c>
      <c r="B52" s="20" t="s">
        <v>93</v>
      </c>
      <c r="C52" s="75">
        <v>35</v>
      </c>
      <c r="D52" s="89">
        <v>35</v>
      </c>
      <c r="E52" s="7">
        <f t="shared" si="1"/>
        <v>0</v>
      </c>
      <c r="F52" s="28">
        <f t="shared" si="2"/>
        <v>100</v>
      </c>
    </row>
    <row r="53" spans="1:6" ht="12.75">
      <c r="A53" s="20" t="s">
        <v>105</v>
      </c>
      <c r="B53" s="20" t="s">
        <v>93</v>
      </c>
      <c r="C53" s="75">
        <v>17</v>
      </c>
      <c r="D53" s="89">
        <v>10</v>
      </c>
      <c r="E53" s="7">
        <f t="shared" si="1"/>
        <v>-7</v>
      </c>
      <c r="F53" s="28">
        <f t="shared" si="2"/>
        <v>58.8235294117647</v>
      </c>
    </row>
    <row r="54" spans="1:6" ht="25.5">
      <c r="A54" s="53" t="s">
        <v>43</v>
      </c>
      <c r="B54" s="23" t="s">
        <v>40</v>
      </c>
      <c r="C54" s="82">
        <v>55</v>
      </c>
      <c r="D54" s="7">
        <v>54</v>
      </c>
      <c r="E54" s="7">
        <f t="shared" si="1"/>
        <v>-1</v>
      </c>
      <c r="F54" s="28">
        <f t="shared" si="2"/>
        <v>98.18181818181817</v>
      </c>
    </row>
    <row r="55" spans="1:6" ht="12.75">
      <c r="A55" s="55" t="s">
        <v>44</v>
      </c>
      <c r="B55" s="23" t="s">
        <v>40</v>
      </c>
      <c r="C55" s="82">
        <v>20</v>
      </c>
      <c r="D55" s="7">
        <v>19</v>
      </c>
      <c r="E55" s="7">
        <f t="shared" si="1"/>
        <v>-1</v>
      </c>
      <c r="F55" s="28">
        <f t="shared" si="2"/>
        <v>95</v>
      </c>
    </row>
    <row r="56" spans="1:6" ht="12.75">
      <c r="A56" s="65" t="s">
        <v>133</v>
      </c>
      <c r="B56" s="23" t="s">
        <v>40</v>
      </c>
      <c r="C56" s="82">
        <v>44</v>
      </c>
      <c r="D56" s="7">
        <v>35</v>
      </c>
      <c r="E56" s="7">
        <f>D56-C56</f>
        <v>-9</v>
      </c>
      <c r="F56" s="28">
        <f t="shared" si="2"/>
        <v>79.54545454545455</v>
      </c>
    </row>
    <row r="57" spans="1:6" ht="25.5">
      <c r="A57" s="53" t="s">
        <v>45</v>
      </c>
      <c r="B57" s="23" t="s">
        <v>40</v>
      </c>
      <c r="C57" s="82">
        <v>43</v>
      </c>
      <c r="D57" s="7">
        <v>34</v>
      </c>
      <c r="E57" s="7">
        <f t="shared" si="1"/>
        <v>-9</v>
      </c>
      <c r="F57" s="28">
        <f>D57/C57%</f>
        <v>79.06976744186046</v>
      </c>
    </row>
    <row r="58" spans="1:6" ht="25.5">
      <c r="A58" s="53" t="s">
        <v>123</v>
      </c>
      <c r="B58" s="23" t="s">
        <v>4</v>
      </c>
      <c r="C58" s="83">
        <v>1.1</v>
      </c>
      <c r="D58" s="7">
        <v>0.9</v>
      </c>
      <c r="E58" s="7">
        <f>D58-C58</f>
        <v>-0.20000000000000007</v>
      </c>
      <c r="F58" s="28">
        <f>D58/C58%</f>
        <v>81.81818181818181</v>
      </c>
    </row>
    <row r="59" spans="1:6" ht="12.75">
      <c r="A59" s="54" t="s">
        <v>46</v>
      </c>
      <c r="B59" s="21"/>
      <c r="C59" s="34"/>
      <c r="D59" s="34"/>
      <c r="E59" s="8"/>
      <c r="F59" s="33"/>
    </row>
    <row r="60" spans="1:6" ht="12.75">
      <c r="A60" s="19" t="s">
        <v>47</v>
      </c>
      <c r="B60" s="19" t="s">
        <v>48</v>
      </c>
      <c r="C60" s="50">
        <v>22736.088227665714</v>
      </c>
      <c r="D60" s="50">
        <v>21873.15607264472</v>
      </c>
      <c r="E60" s="26">
        <v>-862.9321550209934</v>
      </c>
      <c r="F60" s="26">
        <v>96.20457069668228</v>
      </c>
    </row>
    <row r="61" spans="1:6" ht="12.75">
      <c r="A61" s="16" t="s">
        <v>42</v>
      </c>
      <c r="B61" s="16"/>
      <c r="C61" s="49"/>
      <c r="D61" s="49"/>
      <c r="E61" s="48"/>
      <c r="F61" s="26"/>
    </row>
    <row r="62" spans="1:6" ht="12.75">
      <c r="A62" s="19" t="s">
        <v>144</v>
      </c>
      <c r="B62" s="20" t="s">
        <v>94</v>
      </c>
      <c r="C62" s="84">
        <v>26290.89</v>
      </c>
      <c r="D62" s="66">
        <v>26923.9</v>
      </c>
      <c r="E62" s="67">
        <f>D62-C62</f>
        <v>633.010000000002</v>
      </c>
      <c r="F62" s="67">
        <f>D62/C62%</f>
        <v>102.40771613285058</v>
      </c>
    </row>
    <row r="63" spans="1:6" s="11" customFormat="1" ht="12.75">
      <c r="A63" s="20" t="s">
        <v>137</v>
      </c>
      <c r="B63" s="20" t="s">
        <v>48</v>
      </c>
      <c r="C63" s="69"/>
      <c r="D63" s="72">
        <v>10600</v>
      </c>
      <c r="E63" s="70">
        <f>C63-D63</f>
        <v>-10600</v>
      </c>
      <c r="F63" s="70">
        <f>C63/D63%</f>
        <v>0</v>
      </c>
    </row>
    <row r="64" spans="1:6" s="11" customFormat="1" ht="12.75">
      <c r="A64" s="19" t="s">
        <v>99</v>
      </c>
      <c r="B64" s="19" t="s">
        <v>94</v>
      </c>
      <c r="C64" s="85">
        <v>15285.71</v>
      </c>
      <c r="D64" s="68">
        <v>17631.7</v>
      </c>
      <c r="E64" s="67">
        <f aca="true" t="shared" si="3" ref="E64:E69">D64-C64</f>
        <v>2345.9900000000016</v>
      </c>
      <c r="F64" s="67">
        <f aca="true" t="shared" si="4" ref="F64:F69">D64/C64%</f>
        <v>115.34760243390723</v>
      </c>
    </row>
    <row r="65" spans="1:6" ht="12.75">
      <c r="A65" s="59" t="s">
        <v>100</v>
      </c>
      <c r="B65" s="20" t="s">
        <v>94</v>
      </c>
      <c r="C65" s="84">
        <v>17078.5</v>
      </c>
      <c r="D65" s="66">
        <v>26077.2</v>
      </c>
      <c r="E65" s="67">
        <f t="shared" si="3"/>
        <v>8998.7</v>
      </c>
      <c r="F65" s="67">
        <f t="shared" si="4"/>
        <v>152.69022455133648</v>
      </c>
    </row>
    <row r="66" spans="1:6" ht="12.75">
      <c r="A66" s="59" t="s">
        <v>101</v>
      </c>
      <c r="B66" s="20" t="s">
        <v>94</v>
      </c>
      <c r="C66" s="84">
        <v>16573.1</v>
      </c>
      <c r="D66" s="66">
        <v>21256.4</v>
      </c>
      <c r="E66" s="67">
        <f t="shared" si="3"/>
        <v>4683.300000000003</v>
      </c>
      <c r="F66" s="67">
        <f t="shared" si="4"/>
        <v>128.2584428984318</v>
      </c>
    </row>
    <row r="67" spans="1:6" ht="12.75">
      <c r="A67" s="59" t="s">
        <v>102</v>
      </c>
      <c r="B67" s="20" t="s">
        <v>48</v>
      </c>
      <c r="C67" s="84">
        <v>9842.8</v>
      </c>
      <c r="D67" s="66">
        <v>12823.2</v>
      </c>
      <c r="E67" s="67">
        <f t="shared" si="3"/>
        <v>2980.4000000000015</v>
      </c>
      <c r="F67" s="67">
        <f t="shared" si="4"/>
        <v>130.28000162555372</v>
      </c>
    </row>
    <row r="68" spans="1:6" ht="12.75">
      <c r="A68" s="59" t="s">
        <v>103</v>
      </c>
      <c r="B68" s="20" t="s">
        <v>48</v>
      </c>
      <c r="C68" s="84">
        <v>11182</v>
      </c>
      <c r="D68" s="66">
        <v>15522.6</v>
      </c>
      <c r="E68" s="67">
        <f t="shared" si="3"/>
        <v>4340.6</v>
      </c>
      <c r="F68" s="67">
        <f t="shared" si="4"/>
        <v>138.8177428009301</v>
      </c>
    </row>
    <row r="69" spans="1:6" ht="12.75">
      <c r="A69" s="20" t="s">
        <v>105</v>
      </c>
      <c r="B69" s="20" t="s">
        <v>48</v>
      </c>
      <c r="C69" s="84">
        <v>9979.3</v>
      </c>
      <c r="D69" s="66">
        <v>16504.2</v>
      </c>
      <c r="E69" s="67">
        <f t="shared" si="3"/>
        <v>6524.9000000000015</v>
      </c>
      <c r="F69" s="67">
        <f t="shared" si="4"/>
        <v>165.38434559538246</v>
      </c>
    </row>
    <row r="70" spans="1:6" ht="12.75">
      <c r="A70" s="51" t="s">
        <v>49</v>
      </c>
      <c r="B70" s="16"/>
      <c r="C70" s="43"/>
      <c r="D70" s="43"/>
      <c r="E70" s="17"/>
      <c r="F70" s="18"/>
    </row>
    <row r="71" spans="1:6" ht="15" customHeight="1">
      <c r="A71" s="52" t="s">
        <v>50</v>
      </c>
      <c r="B71" s="14" t="s">
        <v>40</v>
      </c>
      <c r="C71" s="87">
        <v>17</v>
      </c>
      <c r="D71" s="40">
        <v>30</v>
      </c>
      <c r="E71" s="40">
        <f aca="true" t="shared" si="5" ref="E71:E78">D71-C71</f>
        <v>13</v>
      </c>
      <c r="F71" s="31">
        <f aca="true" t="shared" si="6" ref="F71:F76">D71/C71%</f>
        <v>176.47058823529412</v>
      </c>
    </row>
    <row r="72" spans="1:6" ht="12.75">
      <c r="A72" s="27" t="s">
        <v>51</v>
      </c>
      <c r="B72" s="27" t="s">
        <v>40</v>
      </c>
      <c r="C72" s="46">
        <f>C71/C44</f>
        <v>1.7</v>
      </c>
      <c r="D72" s="46">
        <f>D71/D44</f>
        <v>2.857142857142857</v>
      </c>
      <c r="E72" s="31">
        <f t="shared" si="5"/>
        <v>1.1571428571428573</v>
      </c>
      <c r="F72" s="31">
        <f t="shared" si="6"/>
        <v>168.0672268907563</v>
      </c>
    </row>
    <row r="73" spans="1:6" ht="15" customHeight="1">
      <c r="A73" s="55" t="s">
        <v>52</v>
      </c>
      <c r="B73" s="23" t="s">
        <v>40</v>
      </c>
      <c r="C73" s="86">
        <v>50</v>
      </c>
      <c r="D73" s="7">
        <v>61</v>
      </c>
      <c r="E73" s="40">
        <f t="shared" si="5"/>
        <v>11</v>
      </c>
      <c r="F73" s="31">
        <f t="shared" si="6"/>
        <v>122</v>
      </c>
    </row>
    <row r="74" spans="1:6" ht="12.75">
      <c r="A74" s="20" t="s">
        <v>51</v>
      </c>
      <c r="B74" s="20" t="s">
        <v>40</v>
      </c>
      <c r="C74" s="46">
        <f>C73/C44</f>
        <v>5</v>
      </c>
      <c r="D74" s="46">
        <f>D73/D44</f>
        <v>5.809523809523809</v>
      </c>
      <c r="E74" s="31">
        <f t="shared" si="5"/>
        <v>0.8095238095238093</v>
      </c>
      <c r="F74" s="31">
        <f t="shared" si="6"/>
        <v>116.19047619047618</v>
      </c>
    </row>
    <row r="75" spans="1:6" ht="15" customHeight="1">
      <c r="A75" s="55" t="s">
        <v>53</v>
      </c>
      <c r="B75" s="23" t="s">
        <v>40</v>
      </c>
      <c r="C75" s="7">
        <f>C71-C73</f>
        <v>-33</v>
      </c>
      <c r="D75" s="7">
        <f>D71-D73</f>
        <v>-31</v>
      </c>
      <c r="E75" s="40">
        <f t="shared" si="5"/>
        <v>2</v>
      </c>
      <c r="F75" s="31">
        <f t="shared" si="6"/>
        <v>93.93939393939394</v>
      </c>
    </row>
    <row r="76" spans="1:6" ht="12.75" customHeight="1">
      <c r="A76" s="20" t="s">
        <v>51</v>
      </c>
      <c r="B76" s="27" t="s">
        <v>40</v>
      </c>
      <c r="C76" s="28">
        <f>C75/C44</f>
        <v>-3.3</v>
      </c>
      <c r="D76" s="28">
        <f>D75/D44</f>
        <v>-2.9523809523809526</v>
      </c>
      <c r="E76" s="31">
        <f t="shared" si="5"/>
        <v>0.34761904761904727</v>
      </c>
      <c r="F76" s="31">
        <f t="shared" si="6"/>
        <v>89.46608946608947</v>
      </c>
    </row>
    <row r="77" spans="1:6" ht="12.75">
      <c r="A77" s="56" t="s">
        <v>54</v>
      </c>
      <c r="B77" s="23"/>
      <c r="C77" s="47"/>
      <c r="D77" s="47"/>
      <c r="E77" s="7"/>
      <c r="F77" s="24"/>
    </row>
    <row r="78" spans="1:6" ht="12.75">
      <c r="A78" s="52" t="s">
        <v>55</v>
      </c>
      <c r="B78" s="14" t="s">
        <v>40</v>
      </c>
      <c r="C78" s="87">
        <v>1979</v>
      </c>
      <c r="D78" s="15">
        <v>1520</v>
      </c>
      <c r="E78" s="15">
        <f t="shared" si="5"/>
        <v>-459</v>
      </c>
      <c r="F78" s="25">
        <f>D78/C78%</f>
        <v>76.80646791308742</v>
      </c>
    </row>
    <row r="79" spans="1:6" ht="12.75">
      <c r="A79" s="55" t="s">
        <v>56</v>
      </c>
      <c r="B79" s="23" t="s">
        <v>13</v>
      </c>
      <c r="C79" s="86">
        <v>36</v>
      </c>
      <c r="D79" s="7">
        <v>21</v>
      </c>
      <c r="E79" s="7">
        <f>D79-C79</f>
        <v>-15</v>
      </c>
      <c r="F79" s="25">
        <f>D79/C79%</f>
        <v>58.333333333333336</v>
      </c>
    </row>
    <row r="80" spans="1:6" ht="12.75">
      <c r="A80" s="20" t="s">
        <v>57</v>
      </c>
      <c r="B80" s="20" t="s">
        <v>13</v>
      </c>
      <c r="C80" s="86">
        <v>3</v>
      </c>
      <c r="D80" s="36">
        <v>6</v>
      </c>
      <c r="E80" s="7">
        <f>D80-C80</f>
        <v>3</v>
      </c>
      <c r="F80" s="25"/>
    </row>
    <row r="81" spans="1:6" ht="12.75">
      <c r="A81" s="55" t="s">
        <v>58</v>
      </c>
      <c r="B81" s="23" t="s">
        <v>13</v>
      </c>
      <c r="C81" s="86">
        <v>36</v>
      </c>
      <c r="D81" s="7">
        <v>21</v>
      </c>
      <c r="E81" s="7">
        <f>D81-C81</f>
        <v>-15</v>
      </c>
      <c r="F81" s="25">
        <f>D81/C81%</f>
        <v>58.333333333333336</v>
      </c>
    </row>
    <row r="82" spans="1:6" ht="12.75">
      <c r="A82" s="55" t="s">
        <v>59</v>
      </c>
      <c r="B82" s="23" t="s">
        <v>13</v>
      </c>
      <c r="C82" s="86">
        <v>3</v>
      </c>
      <c r="D82" s="7">
        <v>1</v>
      </c>
      <c r="E82" s="7">
        <f>D82-C82</f>
        <v>-2</v>
      </c>
      <c r="F82" s="25">
        <f>D82/C82%</f>
        <v>33.333333333333336</v>
      </c>
    </row>
    <row r="83" spans="1:6" ht="12.75">
      <c r="A83" s="54" t="s">
        <v>60</v>
      </c>
      <c r="B83" s="21"/>
      <c r="C83" s="8"/>
      <c r="D83" s="8"/>
      <c r="E83" s="8"/>
      <c r="F83" s="22"/>
    </row>
    <row r="84" spans="1:6" ht="12.75">
      <c r="A84" s="19" t="s">
        <v>61</v>
      </c>
      <c r="B84" s="19"/>
      <c r="C84" s="35">
        <v>17</v>
      </c>
      <c r="D84" s="35">
        <v>11</v>
      </c>
      <c r="E84" s="5">
        <f>D84-C84</f>
        <v>-6</v>
      </c>
      <c r="F84" s="10">
        <f>D84/C84%</f>
        <v>64.70588235294117</v>
      </c>
    </row>
    <row r="85" spans="1:6" ht="12.75">
      <c r="A85" s="20" t="s">
        <v>62</v>
      </c>
      <c r="B85" s="20" t="s">
        <v>14</v>
      </c>
      <c r="C85" s="36">
        <v>24.5</v>
      </c>
      <c r="D85" s="36">
        <v>28.5</v>
      </c>
      <c r="E85" s="5">
        <f>D85-C85</f>
        <v>4</v>
      </c>
      <c r="F85" s="10">
        <f>D85/C85%</f>
        <v>116.3265306122449</v>
      </c>
    </row>
    <row r="86" spans="1:6" ht="12.75" hidden="1">
      <c r="A86" s="54" t="s">
        <v>63</v>
      </c>
      <c r="B86" s="21"/>
      <c r="C86" s="8"/>
      <c r="D86" s="8"/>
      <c r="E86" s="8"/>
      <c r="F86" s="22"/>
    </row>
    <row r="87" spans="1:6" ht="12.75" hidden="1">
      <c r="A87" s="19" t="s">
        <v>64</v>
      </c>
      <c r="B87" s="19" t="s">
        <v>40</v>
      </c>
      <c r="C87" s="35">
        <v>453</v>
      </c>
      <c r="D87" s="35">
        <v>453</v>
      </c>
      <c r="E87" s="5">
        <f>D87-C87</f>
        <v>0</v>
      </c>
      <c r="F87" s="10">
        <f>D87/C87%</f>
        <v>100</v>
      </c>
    </row>
    <row r="88" spans="1:6" ht="12.75" hidden="1">
      <c r="A88" s="20" t="s">
        <v>65</v>
      </c>
      <c r="B88" s="20" t="s">
        <v>67</v>
      </c>
      <c r="C88" s="36">
        <v>434</v>
      </c>
      <c r="D88" s="36">
        <v>434</v>
      </c>
      <c r="E88" s="5">
        <f>D88-C88</f>
        <v>0</v>
      </c>
      <c r="F88" s="10">
        <f>D88/C88%</f>
        <v>100</v>
      </c>
    </row>
    <row r="89" spans="1:6" ht="12.75" hidden="1">
      <c r="A89" s="20" t="s">
        <v>66</v>
      </c>
      <c r="B89" s="20" t="s">
        <v>14</v>
      </c>
      <c r="C89" s="36">
        <v>2046.1</v>
      </c>
      <c r="D89" s="36">
        <v>2046.1</v>
      </c>
      <c r="E89" s="5">
        <f>D89-C89</f>
        <v>0</v>
      </c>
      <c r="F89" s="10">
        <f>D89/C89%</f>
        <v>100</v>
      </c>
    </row>
    <row r="90" spans="1:6" ht="12.75" hidden="1">
      <c r="A90" s="20" t="s">
        <v>68</v>
      </c>
      <c r="B90" s="20"/>
      <c r="C90" s="36">
        <v>22.3</v>
      </c>
      <c r="D90" s="36">
        <v>22.3</v>
      </c>
      <c r="E90" s="6">
        <f>D90-C90</f>
        <v>0</v>
      </c>
      <c r="F90" s="10">
        <f>D90/C90%</f>
        <v>100</v>
      </c>
    </row>
    <row r="91" spans="1:6" ht="12.75">
      <c r="A91" s="51" t="s">
        <v>69</v>
      </c>
      <c r="B91" s="21"/>
      <c r="C91" s="8" t="s">
        <v>131</v>
      </c>
      <c r="D91" s="8" t="s">
        <v>33</v>
      </c>
      <c r="E91" s="8"/>
      <c r="F91" s="22"/>
    </row>
    <row r="92" spans="1:6" ht="12.75">
      <c r="A92" s="52" t="s">
        <v>70</v>
      </c>
      <c r="B92" s="14" t="s">
        <v>14</v>
      </c>
      <c r="C92" s="15">
        <f>SUM(C94:C107)</f>
        <v>3701.5</v>
      </c>
      <c r="D92" s="15">
        <f>SUM(D94:D107)+0.1</f>
        <v>5301.899999999999</v>
      </c>
      <c r="E92" s="15">
        <f>D92-C92</f>
        <v>1600.3999999999987</v>
      </c>
      <c r="F92" s="25">
        <f>D92/C92%</f>
        <v>143.23652573281097</v>
      </c>
    </row>
    <row r="93" spans="1:6" ht="12.75">
      <c r="A93" s="16" t="s">
        <v>71</v>
      </c>
      <c r="B93" s="16"/>
      <c r="C93" s="44"/>
      <c r="D93" s="44"/>
      <c r="E93" s="17"/>
      <c r="F93" s="32"/>
    </row>
    <row r="94" spans="1:6" ht="15">
      <c r="A94" s="19" t="s">
        <v>106</v>
      </c>
      <c r="B94" s="20"/>
      <c r="C94" s="74">
        <v>2657.9</v>
      </c>
      <c r="D94" s="74">
        <v>3772.6</v>
      </c>
      <c r="E94" s="6">
        <f aca="true" t="shared" si="7" ref="E94:E111">D94-C94</f>
        <v>1114.6999999999998</v>
      </c>
      <c r="F94" s="26">
        <f>D94/C94%</f>
        <v>141.93912487302003</v>
      </c>
    </row>
    <row r="95" spans="1:6" ht="15">
      <c r="A95" s="20" t="s">
        <v>72</v>
      </c>
      <c r="B95" s="20"/>
      <c r="C95" s="74">
        <v>200</v>
      </c>
      <c r="D95" s="74">
        <v>97.4</v>
      </c>
      <c r="E95" s="6">
        <f t="shared" si="7"/>
        <v>-102.6</v>
      </c>
      <c r="F95" s="26"/>
    </row>
    <row r="96" spans="1:6" ht="15">
      <c r="A96" s="20" t="s">
        <v>95</v>
      </c>
      <c r="B96" s="20"/>
      <c r="C96" s="74">
        <v>252.2</v>
      </c>
      <c r="D96" s="74">
        <v>352.7</v>
      </c>
      <c r="E96" s="6">
        <f>D96-C97</f>
        <v>292.59999999999997</v>
      </c>
      <c r="F96" s="26">
        <f>D96/C97%</f>
        <v>586.855241264559</v>
      </c>
    </row>
    <row r="97" spans="1:6" ht="15">
      <c r="A97" s="20" t="s">
        <v>73</v>
      </c>
      <c r="B97" s="20"/>
      <c r="C97" s="74">
        <v>60.1</v>
      </c>
      <c r="D97" s="74">
        <v>41.3</v>
      </c>
      <c r="E97" s="6">
        <f>D97-C96</f>
        <v>-210.89999999999998</v>
      </c>
      <c r="F97" s="26">
        <f>D97/C96%</f>
        <v>16.375892149088024</v>
      </c>
    </row>
    <row r="98" spans="1:6" ht="15">
      <c r="A98" s="20" t="s">
        <v>107</v>
      </c>
      <c r="B98" s="20"/>
      <c r="C98" s="74">
        <v>119.1</v>
      </c>
      <c r="D98" s="74">
        <v>235.4</v>
      </c>
      <c r="E98" s="6">
        <f t="shared" si="7"/>
        <v>116.30000000000001</v>
      </c>
      <c r="F98" s="26">
        <f>D98/C98%</f>
        <v>197.64903442485308</v>
      </c>
    </row>
    <row r="99" spans="1:6" ht="15">
      <c r="A99" s="20" t="s">
        <v>136</v>
      </c>
      <c r="B99" s="20"/>
      <c r="C99" s="74">
        <v>63.6</v>
      </c>
      <c r="D99" s="74">
        <v>40.4</v>
      </c>
      <c r="E99" s="6">
        <f>D99-C99</f>
        <v>-23.200000000000003</v>
      </c>
      <c r="F99" s="26">
        <f>D99/C99%</f>
        <v>63.52201257861635</v>
      </c>
    </row>
    <row r="100" spans="1:6" ht="15">
      <c r="A100" s="20" t="s">
        <v>108</v>
      </c>
      <c r="B100" s="20"/>
      <c r="C100" s="74">
        <v>45.4</v>
      </c>
      <c r="D100" s="74">
        <v>23.2</v>
      </c>
      <c r="E100" s="6">
        <f t="shared" si="7"/>
        <v>-22.2</v>
      </c>
      <c r="F100" s="26">
        <f>D100/C100%</f>
        <v>51.10132158590309</v>
      </c>
    </row>
    <row r="101" spans="1:6" ht="15">
      <c r="A101" s="20" t="s">
        <v>142</v>
      </c>
      <c r="B101" s="20"/>
      <c r="C101" s="74">
        <v>272.4</v>
      </c>
      <c r="D101" s="74">
        <v>503.9</v>
      </c>
      <c r="E101" s="6">
        <f t="shared" si="7"/>
        <v>231.5</v>
      </c>
      <c r="F101" s="26">
        <f>D101/C101%</f>
        <v>184.98531571218797</v>
      </c>
    </row>
    <row r="102" spans="1:6" ht="15">
      <c r="A102" s="20" t="s">
        <v>143</v>
      </c>
      <c r="B102" s="20"/>
      <c r="C102" s="74">
        <v>18</v>
      </c>
      <c r="D102" s="74">
        <v>21.2</v>
      </c>
      <c r="E102" s="6">
        <f>D102-C102</f>
        <v>3.1999999999999993</v>
      </c>
      <c r="F102" s="26">
        <f>D102/C102%</f>
        <v>117.77777777777777</v>
      </c>
    </row>
    <row r="103" spans="1:6" ht="15">
      <c r="A103" s="20" t="s">
        <v>110</v>
      </c>
      <c r="B103" s="20"/>
      <c r="C103" s="74">
        <v>0</v>
      </c>
      <c r="D103" s="74">
        <v>184.3</v>
      </c>
      <c r="E103" s="6">
        <f t="shared" si="7"/>
        <v>184.3</v>
      </c>
      <c r="F103" s="26"/>
    </row>
    <row r="104" spans="1:6" ht="15">
      <c r="A104" s="20" t="s">
        <v>120</v>
      </c>
      <c r="B104" s="20"/>
      <c r="C104" s="74">
        <v>0</v>
      </c>
      <c r="D104" s="74">
        <v>0</v>
      </c>
      <c r="E104" s="6">
        <f>D104-C104</f>
        <v>0</v>
      </c>
      <c r="F104" s="26"/>
    </row>
    <row r="105" spans="1:6" ht="15">
      <c r="A105" s="20" t="s">
        <v>96</v>
      </c>
      <c r="B105" s="20"/>
      <c r="C105" s="74">
        <v>0</v>
      </c>
      <c r="D105" s="74">
        <v>2.9</v>
      </c>
      <c r="E105" s="6">
        <f>D105-C105</f>
        <v>2.9</v>
      </c>
      <c r="F105" s="26"/>
    </row>
    <row r="106" spans="1:6" ht="15">
      <c r="A106" s="20" t="s">
        <v>132</v>
      </c>
      <c r="B106" s="20"/>
      <c r="C106" s="74">
        <v>12.8</v>
      </c>
      <c r="D106" s="74">
        <v>26.5</v>
      </c>
      <c r="E106" s="6">
        <f>D106-C106</f>
        <v>13.7</v>
      </c>
      <c r="F106" s="26"/>
    </row>
    <row r="107" spans="1:6" ht="15">
      <c r="A107" s="20" t="s">
        <v>111</v>
      </c>
      <c r="B107" s="20"/>
      <c r="C107" s="74">
        <v>0</v>
      </c>
      <c r="D107" s="74">
        <v>0</v>
      </c>
      <c r="E107" s="6">
        <f t="shared" si="7"/>
        <v>0</v>
      </c>
      <c r="F107" s="26"/>
    </row>
    <row r="108" spans="1:6" ht="25.5">
      <c r="A108" s="53" t="s">
        <v>74</v>
      </c>
      <c r="B108" s="23" t="s">
        <v>14</v>
      </c>
      <c r="C108" s="74">
        <v>10</v>
      </c>
      <c r="D108" s="74">
        <v>8</v>
      </c>
      <c r="E108" s="6">
        <f t="shared" si="7"/>
        <v>-2</v>
      </c>
      <c r="F108" s="10"/>
    </row>
    <row r="109" spans="1:6" ht="25.5">
      <c r="A109" s="53" t="s">
        <v>75</v>
      </c>
      <c r="B109" s="23" t="s">
        <v>14</v>
      </c>
      <c r="C109" s="74">
        <v>0</v>
      </c>
      <c r="D109" s="74">
        <v>0</v>
      </c>
      <c r="E109" s="6">
        <f t="shared" si="7"/>
        <v>0</v>
      </c>
      <c r="F109" s="24"/>
    </row>
    <row r="110" spans="1:6" ht="13.5" customHeight="1" hidden="1">
      <c r="A110" s="53" t="s">
        <v>128</v>
      </c>
      <c r="B110" s="23" t="s">
        <v>14</v>
      </c>
      <c r="C110" s="74">
        <v>0</v>
      </c>
      <c r="D110" s="74">
        <v>0</v>
      </c>
      <c r="E110" s="6">
        <f t="shared" si="7"/>
        <v>0</v>
      </c>
      <c r="F110" s="24"/>
    </row>
    <row r="111" spans="1:6" ht="26.25" customHeight="1">
      <c r="A111" s="71" t="s">
        <v>135</v>
      </c>
      <c r="B111" s="23" t="s">
        <v>14</v>
      </c>
      <c r="C111" s="7">
        <f>C113+C114</f>
        <v>13622.5</v>
      </c>
      <c r="D111" s="7">
        <f>D113+D114</f>
        <v>4122.54</v>
      </c>
      <c r="E111" s="5">
        <f t="shared" si="7"/>
        <v>-9499.96</v>
      </c>
      <c r="F111" s="24">
        <f>D111/C111%</f>
        <v>30.262727105890992</v>
      </c>
    </row>
    <row r="112" spans="1:6" ht="12.75">
      <c r="A112" s="16" t="s">
        <v>6</v>
      </c>
      <c r="B112" s="16"/>
      <c r="C112" s="44"/>
      <c r="D112" s="44"/>
      <c r="E112" s="17"/>
      <c r="F112" s="18"/>
    </row>
    <row r="113" spans="1:6" ht="12.75">
      <c r="A113" s="19" t="s">
        <v>134</v>
      </c>
      <c r="B113" s="19" t="s">
        <v>14</v>
      </c>
      <c r="C113" s="35">
        <v>4997.5</v>
      </c>
      <c r="D113" s="35">
        <v>2998.5</v>
      </c>
      <c r="E113" s="5">
        <f>D113-C113</f>
        <v>-1999</v>
      </c>
      <c r="F113" s="9">
        <f>D113/C113%</f>
        <v>60</v>
      </c>
    </row>
    <row r="114" spans="1:6" ht="12.75">
      <c r="A114" s="20" t="s">
        <v>76</v>
      </c>
      <c r="B114" s="20" t="s">
        <v>14</v>
      </c>
      <c r="C114" s="36">
        <f>309+8316</f>
        <v>8625</v>
      </c>
      <c r="D114" s="36">
        <f>308.8+815.24</f>
        <v>1124.04</v>
      </c>
      <c r="E114" s="5">
        <f>D114-C114</f>
        <v>-7500.96</v>
      </c>
      <c r="F114" s="9">
        <f>D114/C114%</f>
        <v>13.032347826086957</v>
      </c>
    </row>
    <row r="115" spans="1:6" ht="12.75">
      <c r="A115" s="55" t="s">
        <v>77</v>
      </c>
      <c r="B115" s="23" t="s">
        <v>14</v>
      </c>
      <c r="C115" s="28">
        <f>C92+C111</f>
        <v>17324</v>
      </c>
      <c r="D115" s="28">
        <f>D92+D111</f>
        <v>9424.439999999999</v>
      </c>
      <c r="E115" s="28">
        <f>D115-C115</f>
        <v>-7899.560000000001</v>
      </c>
      <c r="F115" s="9">
        <f>D115/C115%</f>
        <v>54.40106211036711</v>
      </c>
    </row>
    <row r="116" spans="1:6" ht="25.5">
      <c r="A116" s="53" t="s">
        <v>78</v>
      </c>
      <c r="B116" s="23" t="s">
        <v>14</v>
      </c>
      <c r="C116" s="7" t="s">
        <v>91</v>
      </c>
      <c r="D116" s="7" t="s">
        <v>91</v>
      </c>
      <c r="E116" s="7" t="s">
        <v>91</v>
      </c>
      <c r="F116" s="24" t="s">
        <v>91</v>
      </c>
    </row>
    <row r="117" spans="1:6" ht="12.75">
      <c r="A117" s="55" t="s">
        <v>79</v>
      </c>
      <c r="B117" s="23" t="s">
        <v>14</v>
      </c>
      <c r="C117" s="7">
        <f>SUM(C118:C129)</f>
        <v>25643.199999999997</v>
      </c>
      <c r="D117" s="24">
        <f>SUM(D118:D139)</f>
        <v>8142.160000000001</v>
      </c>
      <c r="E117" s="6">
        <f>E119+E121+E122+E123+E125+E126+E127</f>
        <v>-17115.800000000003</v>
      </c>
      <c r="F117" s="9">
        <f>D117/C117%</f>
        <v>31.75173145317278</v>
      </c>
    </row>
    <row r="118" spans="1:6" ht="12.75">
      <c r="A118" s="16" t="s">
        <v>80</v>
      </c>
      <c r="B118" s="21" t="s">
        <v>14</v>
      </c>
      <c r="C118" s="44"/>
      <c r="D118" s="44"/>
      <c r="E118" s="17"/>
      <c r="F118" s="18"/>
    </row>
    <row r="119" spans="1:6" ht="12.75">
      <c r="A119" s="19" t="s">
        <v>113</v>
      </c>
      <c r="B119" s="14" t="s">
        <v>14</v>
      </c>
      <c r="C119" s="35">
        <v>7167.9</v>
      </c>
      <c r="D119" s="35">
        <v>3012.43</v>
      </c>
      <c r="E119" s="5">
        <f aca="true" t="shared" si="8" ref="E119:E129">D119-C119</f>
        <v>-4155.469999999999</v>
      </c>
      <c r="F119" s="10">
        <f>D119/C119%</f>
        <v>42.026674479275655</v>
      </c>
    </row>
    <row r="120" spans="1:6" ht="25.5">
      <c r="A120" s="37" t="s">
        <v>114</v>
      </c>
      <c r="B120" s="14" t="s">
        <v>14</v>
      </c>
      <c r="C120" s="35">
        <v>308.8</v>
      </c>
      <c r="D120" s="35">
        <v>134.26</v>
      </c>
      <c r="E120" s="5">
        <f t="shared" si="8"/>
        <v>-174.54000000000002</v>
      </c>
      <c r="F120" s="10">
        <f>D120/C120%</f>
        <v>43.47797927461139</v>
      </c>
    </row>
    <row r="121" spans="1:6" ht="25.5">
      <c r="A121" s="38" t="s">
        <v>115</v>
      </c>
      <c r="B121" s="23" t="s">
        <v>14</v>
      </c>
      <c r="C121" s="36">
        <v>284</v>
      </c>
      <c r="D121" s="36">
        <v>76.23</v>
      </c>
      <c r="E121" s="17">
        <f t="shared" si="8"/>
        <v>-207.76999999999998</v>
      </c>
      <c r="F121" s="18">
        <v>0</v>
      </c>
    </row>
    <row r="122" spans="1:6" ht="12.75">
      <c r="A122" s="20" t="s">
        <v>116</v>
      </c>
      <c r="B122" s="23" t="s">
        <v>14</v>
      </c>
      <c r="C122" s="36">
        <v>883.8</v>
      </c>
      <c r="D122" s="36">
        <v>362.04</v>
      </c>
      <c r="E122" s="17">
        <f t="shared" si="8"/>
        <v>-521.76</v>
      </c>
      <c r="F122" s="18">
        <f>D122/C122%</f>
        <v>40.96401900882553</v>
      </c>
    </row>
    <row r="123" spans="1:6" ht="12.75">
      <c r="A123" s="20" t="s">
        <v>125</v>
      </c>
      <c r="B123" s="23" t="s">
        <v>14</v>
      </c>
      <c r="C123" s="36">
        <v>6579.5</v>
      </c>
      <c r="D123" s="36">
        <v>913.12</v>
      </c>
      <c r="E123" s="17">
        <f t="shared" si="8"/>
        <v>-5666.38</v>
      </c>
      <c r="F123" s="18">
        <f>D123/C123%</f>
        <v>13.87825822630899</v>
      </c>
    </row>
    <row r="124" spans="1:6" ht="12.75">
      <c r="A124" s="20" t="s">
        <v>130</v>
      </c>
      <c r="B124" s="23" t="s">
        <v>14</v>
      </c>
      <c r="C124" s="36">
        <v>50</v>
      </c>
      <c r="D124" s="36">
        <v>6</v>
      </c>
      <c r="E124" s="17">
        <v>0</v>
      </c>
      <c r="F124" s="18">
        <v>100</v>
      </c>
    </row>
    <row r="125" spans="1:6" ht="12.75">
      <c r="A125" s="20" t="s">
        <v>117</v>
      </c>
      <c r="B125" s="23" t="s">
        <v>14</v>
      </c>
      <c r="C125" s="36">
        <v>4002.5</v>
      </c>
      <c r="D125" s="36">
        <v>1198.5</v>
      </c>
      <c r="E125" s="17">
        <f t="shared" si="8"/>
        <v>-2804</v>
      </c>
      <c r="F125" s="18">
        <f>D125/C125%</f>
        <v>29.94378513429107</v>
      </c>
    </row>
    <row r="126" spans="1:6" ht="12.75">
      <c r="A126" s="20" t="s">
        <v>118</v>
      </c>
      <c r="B126" s="23" t="s">
        <v>14</v>
      </c>
      <c r="C126" s="36">
        <v>0</v>
      </c>
      <c r="D126" s="36">
        <v>0</v>
      </c>
      <c r="E126" s="17">
        <f t="shared" si="8"/>
        <v>0</v>
      </c>
      <c r="F126" s="18">
        <v>0</v>
      </c>
    </row>
    <row r="127" spans="1:6" ht="12.75">
      <c r="A127" s="20" t="s">
        <v>81</v>
      </c>
      <c r="B127" s="23" t="s">
        <v>14</v>
      </c>
      <c r="C127" s="36">
        <v>6056.6</v>
      </c>
      <c r="D127" s="36">
        <v>2296.18</v>
      </c>
      <c r="E127" s="17">
        <f t="shared" si="8"/>
        <v>-3760.4200000000005</v>
      </c>
      <c r="F127" s="18">
        <f>D127/C127%</f>
        <v>37.912029851731994</v>
      </c>
    </row>
    <row r="128" spans="1:6" ht="12.75">
      <c r="A128" s="20" t="s">
        <v>119</v>
      </c>
      <c r="B128" s="23" t="s">
        <v>14</v>
      </c>
      <c r="C128" s="44">
        <v>261.5</v>
      </c>
      <c r="D128" s="44">
        <v>130.59</v>
      </c>
      <c r="E128" s="17">
        <f t="shared" si="8"/>
        <v>-130.91</v>
      </c>
      <c r="F128" s="18">
        <f>D128/C128%</f>
        <v>49.93881453154876</v>
      </c>
    </row>
    <row r="129" spans="1:6" ht="12.75">
      <c r="A129" s="29" t="s">
        <v>126</v>
      </c>
      <c r="B129" s="23" t="s">
        <v>14</v>
      </c>
      <c r="C129" s="44">
        <v>48.6</v>
      </c>
      <c r="D129" s="44">
        <v>12.81</v>
      </c>
      <c r="E129" s="17">
        <f t="shared" si="8"/>
        <v>-35.79</v>
      </c>
      <c r="F129" s="18">
        <f>D129/C129%</f>
        <v>26.358024691358025</v>
      </c>
    </row>
    <row r="130" spans="1:6" ht="25.5">
      <c r="A130" s="57" t="s">
        <v>82</v>
      </c>
      <c r="B130" s="21"/>
      <c r="C130" s="8"/>
      <c r="D130" s="8"/>
      <c r="E130" s="8"/>
      <c r="F130" s="22"/>
    </row>
    <row r="131" spans="1:6" ht="12.75">
      <c r="A131" s="19" t="s">
        <v>83</v>
      </c>
      <c r="B131" s="19" t="s">
        <v>13</v>
      </c>
      <c r="C131" s="35" t="s">
        <v>90</v>
      </c>
      <c r="D131" s="35" t="s">
        <v>90</v>
      </c>
      <c r="E131" s="5" t="s">
        <v>90</v>
      </c>
      <c r="F131" s="10" t="s">
        <v>90</v>
      </c>
    </row>
    <row r="132" spans="1:6" ht="12.75">
      <c r="A132" s="20" t="s">
        <v>84</v>
      </c>
      <c r="B132" s="20" t="s">
        <v>13</v>
      </c>
      <c r="C132" s="36" t="s">
        <v>90</v>
      </c>
      <c r="D132" s="36" t="s">
        <v>90</v>
      </c>
      <c r="E132" s="6" t="s">
        <v>90</v>
      </c>
      <c r="F132" s="9" t="s">
        <v>90</v>
      </c>
    </row>
    <row r="133" spans="1:6" ht="25.5">
      <c r="A133" s="53" t="s">
        <v>85</v>
      </c>
      <c r="B133" s="23" t="s">
        <v>13</v>
      </c>
      <c r="C133" s="7" t="s">
        <v>90</v>
      </c>
      <c r="D133" s="7" t="s">
        <v>90</v>
      </c>
      <c r="E133" s="7" t="s">
        <v>90</v>
      </c>
      <c r="F133" s="24" t="s">
        <v>90</v>
      </c>
    </row>
    <row r="134" spans="1:6" ht="38.25">
      <c r="A134" s="57" t="s">
        <v>86</v>
      </c>
      <c r="B134" s="21"/>
      <c r="C134" s="8"/>
      <c r="D134" s="8"/>
      <c r="E134" s="8"/>
      <c r="F134" s="22"/>
    </row>
    <row r="135" spans="1:6" ht="12.75">
      <c r="A135" s="19" t="s">
        <v>122</v>
      </c>
      <c r="B135" s="19"/>
      <c r="C135" s="35" t="s">
        <v>90</v>
      </c>
      <c r="D135" s="35" t="s">
        <v>90</v>
      </c>
      <c r="E135" s="5" t="s">
        <v>90</v>
      </c>
      <c r="F135" s="10" t="s">
        <v>90</v>
      </c>
    </row>
    <row r="136" spans="1:6" ht="12.75">
      <c r="A136" s="20" t="s">
        <v>87</v>
      </c>
      <c r="B136" s="20" t="s">
        <v>14</v>
      </c>
      <c r="C136" s="36" t="s">
        <v>90</v>
      </c>
      <c r="D136" s="36" t="s">
        <v>90</v>
      </c>
      <c r="E136" s="6" t="s">
        <v>90</v>
      </c>
      <c r="F136" s="9" t="s">
        <v>90</v>
      </c>
    </row>
    <row r="137" spans="1:6" ht="25.5">
      <c r="A137" s="53" t="s">
        <v>88</v>
      </c>
      <c r="B137" s="23" t="s">
        <v>14</v>
      </c>
      <c r="C137" s="7">
        <v>0</v>
      </c>
      <c r="D137" s="7">
        <v>0</v>
      </c>
      <c r="E137" s="17">
        <f>D137-C137</f>
        <v>0</v>
      </c>
      <c r="F137" s="18"/>
    </row>
    <row r="138" spans="1:6" ht="12.75">
      <c r="A138" s="20" t="s">
        <v>89</v>
      </c>
      <c r="B138" s="20"/>
      <c r="C138" s="27"/>
      <c r="D138" s="27"/>
      <c r="E138" s="20"/>
      <c r="F138" s="30"/>
    </row>
    <row r="139" spans="1:6" ht="12.75">
      <c r="A139" s="20" t="s">
        <v>104</v>
      </c>
      <c r="B139" s="20" t="s">
        <v>14</v>
      </c>
      <c r="C139" s="46">
        <v>0</v>
      </c>
      <c r="D139" s="46">
        <v>0</v>
      </c>
      <c r="E139" s="6">
        <f>D139-C139</f>
        <v>0</v>
      </c>
      <c r="F139" s="9"/>
    </row>
    <row r="140" spans="3:4" ht="12.75">
      <c r="C140" s="39"/>
      <c r="D140" s="64"/>
    </row>
    <row r="142" spans="1:6" ht="12.75">
      <c r="A142" t="s">
        <v>98</v>
      </c>
      <c r="D142" s="93" t="s">
        <v>121</v>
      </c>
      <c r="E142" s="93"/>
      <c r="F142" s="93"/>
    </row>
    <row r="145" spans="1:6" ht="12.75">
      <c r="A145" t="s">
        <v>112</v>
      </c>
      <c r="D145" s="93" t="s">
        <v>129</v>
      </c>
      <c r="E145" s="93"/>
      <c r="F145" s="93"/>
    </row>
    <row r="147" spans="1:5" ht="12.75">
      <c r="A147" s="73" t="s">
        <v>140</v>
      </c>
      <c r="E147" t="s">
        <v>141</v>
      </c>
    </row>
  </sheetData>
  <sheetProtection/>
  <mergeCells count="4">
    <mergeCell ref="D145:F145"/>
    <mergeCell ref="A3:F3"/>
    <mergeCell ref="A2:F2"/>
    <mergeCell ref="D142:F142"/>
  </mergeCells>
  <printOptions horizontalCentered="1"/>
  <pageMargins left="0" right="0" top="0.3937007874015748" bottom="0.3937007874015748" header="0.6692913385826772" footer="0.4724409448818898"/>
  <pageSetup horizontalDpi="600" verticalDpi="600" orientation="portrait" paperSize="9" scale="75" r:id="rId3"/>
  <headerFooter alignWithMargins="0">
    <oddFooter>&amp;L&amp;8
</oddFooter>
  </headerFooter>
  <rowBreaks count="1" manualBreakCount="1">
    <brk id="7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cp:lastPrinted>2014-07-15T06:30:31Z</cp:lastPrinted>
  <dcterms:created xsi:type="dcterms:W3CDTF">1996-10-08T23:32:33Z</dcterms:created>
  <dcterms:modified xsi:type="dcterms:W3CDTF">2014-12-23T04:45:58Z</dcterms:modified>
  <cp:category/>
  <cp:version/>
  <cp:contentType/>
  <cp:contentStatus/>
</cp:coreProperties>
</file>