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0" windowHeight="8190" activeTab="0"/>
  </bookViews>
  <sheets>
    <sheet name="2017" sheetId="1" r:id="rId1"/>
  </sheets>
  <definedNames>
    <definedName name="Excel_BuiltIn_Print_Area_1">'2017'!$A$5:$F$151</definedName>
    <definedName name="_xlnm.Print_Area" localSheetId="0">'2017'!$A$1:$G$154</definedName>
  </definedNames>
  <calcPr fullCalcOnLoad="1"/>
</workbook>
</file>

<file path=xl/sharedStrings.xml><?xml version="1.0" encoding="utf-8"?>
<sst xmlns="http://schemas.openxmlformats.org/spreadsheetml/2006/main" count="293" uniqueCount="141">
  <si>
    <t>Наименование показателей</t>
  </si>
  <si>
    <t>ед.изм.</t>
  </si>
  <si>
    <t>отклонение</t>
  </si>
  <si>
    <t>%</t>
  </si>
  <si>
    <t>(+,-)</t>
  </si>
  <si>
    <t>ЭКОНОМИЧЕСКИЕ ПОКАЗАТЕЛИ:</t>
  </si>
  <si>
    <t>1.Количество хозяйствующих субъектов-ВСЕГО</t>
  </si>
  <si>
    <t>ед</t>
  </si>
  <si>
    <t>в том числе:</t>
  </si>
  <si>
    <t xml:space="preserve"> -крупных и средних предприятий и организаций</t>
  </si>
  <si>
    <t xml:space="preserve"> - малых предприятий</t>
  </si>
  <si>
    <t xml:space="preserve"> -индивидуальных предпринимателей</t>
  </si>
  <si>
    <t xml:space="preserve"> -индивидуальных КФХ</t>
  </si>
  <si>
    <t>2.Производство(реализация)товаров работ и услуг:</t>
  </si>
  <si>
    <t xml:space="preserve"> -</t>
  </si>
  <si>
    <t xml:space="preserve"> -по крупным и средним предприятиям</t>
  </si>
  <si>
    <t xml:space="preserve">                  мяса</t>
  </si>
  <si>
    <t>тонн</t>
  </si>
  <si>
    <t xml:space="preserve">                  молока</t>
  </si>
  <si>
    <t xml:space="preserve">                  яиц</t>
  </si>
  <si>
    <t>тыс.шт.</t>
  </si>
  <si>
    <t>3.Поголовье:</t>
  </si>
  <si>
    <t xml:space="preserve"> - в крупных хозяйствах</t>
  </si>
  <si>
    <t xml:space="preserve">                  КРС</t>
  </si>
  <si>
    <t>гол.</t>
  </si>
  <si>
    <t xml:space="preserve">                  коров</t>
  </si>
  <si>
    <t xml:space="preserve">                  свиней</t>
  </si>
  <si>
    <t xml:space="preserve">                  птицы</t>
  </si>
  <si>
    <t>тыс.гол.</t>
  </si>
  <si>
    <t xml:space="preserve"> - в ЛПХ</t>
  </si>
  <si>
    <t xml:space="preserve"> - в КФХ</t>
  </si>
  <si>
    <t>тыс.руб</t>
  </si>
  <si>
    <t>ЗАНЯТОСТЬ НАСЕЛЕНИЯ:</t>
  </si>
  <si>
    <t>1.Численность постоянного населения -ВСЕГО</t>
  </si>
  <si>
    <t>чел</t>
  </si>
  <si>
    <t>чел.</t>
  </si>
  <si>
    <t xml:space="preserve">  -</t>
  </si>
  <si>
    <t>в том числе по предприятиям:</t>
  </si>
  <si>
    <t>руб.</t>
  </si>
  <si>
    <t>ДЕМОГРАФИЯ</t>
  </si>
  <si>
    <t>1.Количество родившихся</t>
  </si>
  <si>
    <t>в том числе на 1 тыс.жителей</t>
  </si>
  <si>
    <t>2.Количество умерших</t>
  </si>
  <si>
    <t>3.Естественная убыль (-), прирост населения</t>
  </si>
  <si>
    <t>СОЦИАЛЬНАЯ ЗАЩИТА</t>
  </si>
  <si>
    <t>1.Принято жителей поселения</t>
  </si>
  <si>
    <t>2.Количество письменных обращений</t>
  </si>
  <si>
    <t>в том числе в вышестоящие организации</t>
  </si>
  <si>
    <t>3.Количество исполненных обращений</t>
  </si>
  <si>
    <t>4.Проведено сходов граждан</t>
  </si>
  <si>
    <t>5.Оказано материальной помощи:</t>
  </si>
  <si>
    <t xml:space="preserve"> - сумма</t>
  </si>
  <si>
    <t>6.Выплата жилищных субсидий:</t>
  </si>
  <si>
    <t xml:space="preserve"> - количество обратившихся</t>
  </si>
  <si>
    <t xml:space="preserve"> - количество получающих</t>
  </si>
  <si>
    <t xml:space="preserve"> - сумма субсидий</t>
  </si>
  <si>
    <t>семей</t>
  </si>
  <si>
    <t xml:space="preserve"> - % к заданию</t>
  </si>
  <si>
    <t>ИСПОЛНЕНИЕ БЮДЖЕТА</t>
  </si>
  <si>
    <t>план</t>
  </si>
  <si>
    <t>факт</t>
  </si>
  <si>
    <t>1.Собственные доходы-ВСЕГО</t>
  </si>
  <si>
    <t>в том числе в разрезе налогов и платежей:</t>
  </si>
  <si>
    <t>2.Доходы от предпринимательской и другой приносящей доход деятельности</t>
  </si>
  <si>
    <t>в том числе по направлениям финансирования:</t>
  </si>
  <si>
    <t xml:space="preserve">                        - на начало года</t>
  </si>
  <si>
    <t xml:space="preserve">                        - с начала года</t>
  </si>
  <si>
    <t xml:space="preserve">                      - единиц</t>
  </si>
  <si>
    <t xml:space="preserve">                      - на сумму</t>
  </si>
  <si>
    <t xml:space="preserve">в том с числе: </t>
  </si>
  <si>
    <t>2.Среднесписочная численность работающих на крупных и средних предприятиях - ВСЕГО</t>
  </si>
  <si>
    <t>5.ВСЕГО доходов</t>
  </si>
  <si>
    <t>6.Всего расходов</t>
  </si>
  <si>
    <t>7. Выявлено незарегистрированного имущества граждан:</t>
  </si>
  <si>
    <t>8.Зарегистрировано выявленного недвижимого имущества</t>
  </si>
  <si>
    <t>9.Включено в налоговую базу ранее незарегистрированного недвижимого имущества:</t>
  </si>
  <si>
    <t>10.Выявлено и включено в налоговую базу других  источников пополнения бюджета</t>
  </si>
  <si>
    <t>3.Число обращений по вопросам трудоустройства</t>
  </si>
  <si>
    <t>4. Трудоустроено</t>
  </si>
  <si>
    <t xml:space="preserve">3. Спонсорские средства </t>
  </si>
  <si>
    <t>дотации</t>
  </si>
  <si>
    <t>субвенции</t>
  </si>
  <si>
    <t>межбюджетные трансферты</t>
  </si>
  <si>
    <t>4.Дотации, субвенции и межбюджетные трансферты</t>
  </si>
  <si>
    <t>Показатели социально-экономического развития</t>
  </si>
  <si>
    <t>-</t>
  </si>
  <si>
    <t>5. Признано безработными</t>
  </si>
  <si>
    <t>6.Число безработных на конец отчетного периода</t>
  </si>
  <si>
    <t xml:space="preserve">                  овцы, козы</t>
  </si>
  <si>
    <t>Новочеркасский филиал ТЭР</t>
  </si>
  <si>
    <t>Кривянская сельская администрация</t>
  </si>
  <si>
    <t>МОУ СОШ № 72</t>
  </si>
  <si>
    <t>МОУ СОШ № 73</t>
  </si>
  <si>
    <t>МДОУ № 31</t>
  </si>
  <si>
    <t>МУК "Кривянский СДК № 1"</t>
  </si>
  <si>
    <t>ООО НЗСМ</t>
  </si>
  <si>
    <t>- человек</t>
  </si>
  <si>
    <t>- Общегосударственные вопросы(0100)</t>
  </si>
  <si>
    <t>- Мобилизационная и вневойсковая подготовка (0203)</t>
  </si>
  <si>
    <t>- Защита населения и территории от последствий чрезвычайных ситуаций (0309)</t>
  </si>
  <si>
    <t>- обеспечение пожарной безопасности (0310)</t>
  </si>
  <si>
    <t>- Дорожное хозяйство (0409)</t>
  </si>
  <si>
    <t>- национальная экономика (0412)</t>
  </si>
  <si>
    <t>- коммунальное хозяйство (0500)</t>
  </si>
  <si>
    <t>- охрана окружающей среды (0600)</t>
  </si>
  <si>
    <t>- культура (0801)</t>
  </si>
  <si>
    <t>- Социальная политика (1000)</t>
  </si>
  <si>
    <t>- Физическая культура и спорт (1100)</t>
  </si>
  <si>
    <t xml:space="preserve">             - НДФЛ</t>
  </si>
  <si>
    <t xml:space="preserve">             - единый сельхозналог</t>
  </si>
  <si>
    <t xml:space="preserve">             - зем. налог</t>
  </si>
  <si>
    <t xml:space="preserve">             - налог на имущество</t>
  </si>
  <si>
    <t xml:space="preserve">             - упрощеная система налогообложения</t>
  </si>
  <si>
    <t xml:space="preserve">             - акцизы</t>
  </si>
  <si>
    <t xml:space="preserve">             - госпошлина</t>
  </si>
  <si>
    <t xml:space="preserve">             - аренда земли</t>
  </si>
  <si>
    <t xml:space="preserve">             - аренда имущества</t>
  </si>
  <si>
    <t xml:space="preserve">             - продажа земельных участков</t>
  </si>
  <si>
    <t xml:space="preserve">             - штрафы</t>
  </si>
  <si>
    <t>Начальник финансового сектора</t>
  </si>
  <si>
    <t>ед.</t>
  </si>
  <si>
    <t>Корюкова Д.Н.</t>
  </si>
  <si>
    <t xml:space="preserve">             - прочие доходы</t>
  </si>
  <si>
    <t xml:space="preserve">             - доходы от реализации имущества</t>
  </si>
  <si>
    <t>тыс.руб.</t>
  </si>
  <si>
    <t>ООО ЮТЭР</t>
  </si>
  <si>
    <t>7.Уровень регистрируемой безработицы:</t>
  </si>
  <si>
    <t>8. Среднемесячная зарработная плата:</t>
  </si>
  <si>
    <t>Глава Администрации Кривянского сельского поселения</t>
  </si>
  <si>
    <t>Филимонов С.Д.</t>
  </si>
  <si>
    <t>375.2</t>
  </si>
  <si>
    <t>639.9</t>
  </si>
  <si>
    <t>2016 год</t>
  </si>
  <si>
    <t>МДОУ № 4</t>
  </si>
  <si>
    <t>МДОУ № 55</t>
  </si>
  <si>
    <t xml:space="preserve"> </t>
  </si>
  <si>
    <t>ФОТ</t>
  </si>
  <si>
    <t>2017 год</t>
  </si>
  <si>
    <t xml:space="preserve">Кривянского сельского поселения за  06 мес. 2017 год </t>
  </si>
  <si>
    <t>06 мес 2016</t>
  </si>
  <si>
    <t>06 мес 2017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</si>
</sst>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00"/>
    <numFmt numFmtId="175" formatCode="0.00000"/>
    <numFmt numFmtId="176" formatCode="0.000000"/>
    <numFmt numFmtId="177" formatCode="_-* #,##0.0_р_._-;\-* #,##0.0_р_._-;_-* &quot;-&quot;??_р_._-;_-@_-"/>
    <numFmt numFmtId="178" formatCode="_-* #,##0_р_._-;\-* #,##0_р_._-;_-* &quot;-&quot;??_р_._-;_-@_-"/>
    <numFmt numFmtId="179" formatCode="[$-FC19]d\ mmmm\ yyyy\ &quot;г.&quot;"/>
    <numFmt numFmtId="180" formatCode="#,##0.00&quot;р.&quot;"/>
  </numFmts>
  <fonts count="85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62"/>
      <name val="Calibri"/>
      <family val="2"/>
    </font>
    <font>
      <sz val="11"/>
      <color indexed="62"/>
      <name val="Calibri"/>
      <family val="2"/>
    </font>
    <font>
      <b/>
      <sz val="8"/>
      <color indexed="63"/>
      <name val="Calibri"/>
      <family val="2"/>
    </font>
    <font>
      <b/>
      <sz val="11"/>
      <color indexed="63"/>
      <name val="Calibri"/>
      <family val="2"/>
    </font>
    <font>
      <b/>
      <sz val="8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11"/>
      <color indexed="60"/>
      <name val="Calibri"/>
      <family val="2"/>
    </font>
    <font>
      <sz val="8"/>
      <color indexed="20"/>
      <name val="Calibri"/>
      <family val="2"/>
    </font>
    <font>
      <sz val="11"/>
      <color indexed="20"/>
      <name val="Calibri"/>
      <family val="2"/>
    </font>
    <font>
      <i/>
      <sz val="8"/>
      <color indexed="23"/>
      <name val="Calibri"/>
      <family val="2"/>
    </font>
    <font>
      <i/>
      <sz val="11"/>
      <color indexed="23"/>
      <name val="Calibri"/>
      <family val="2"/>
    </font>
    <font>
      <sz val="8"/>
      <color indexed="52"/>
      <name val="Calibri"/>
      <family val="2"/>
    </font>
    <font>
      <sz val="11"/>
      <color indexed="52"/>
      <name val="Calibri"/>
      <family val="2"/>
    </font>
    <font>
      <sz val="8"/>
      <color indexed="10"/>
      <name val="Calibri"/>
      <family val="2"/>
    </font>
    <font>
      <sz val="11"/>
      <color indexed="10"/>
      <name val="Calibri"/>
      <family val="2"/>
    </font>
    <font>
      <sz val="8"/>
      <color indexed="17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8"/>
      <color theme="0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rgb="FF3F3F76"/>
      <name val="Calibri"/>
      <family val="2"/>
    </font>
    <font>
      <sz val="11"/>
      <color rgb="FF3F3F76"/>
      <name val="Calibri"/>
      <family val="2"/>
    </font>
    <font>
      <b/>
      <sz val="8"/>
      <color rgb="FF3F3F3F"/>
      <name val="Calibri"/>
      <family val="2"/>
    </font>
    <font>
      <b/>
      <sz val="11"/>
      <color rgb="FF3F3F3F"/>
      <name val="Calibri"/>
      <family val="2"/>
    </font>
    <font>
      <b/>
      <sz val="8"/>
      <color rgb="FFFA7D00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11"/>
      <color rgb="FF9C6500"/>
      <name val="Calibri"/>
      <family val="2"/>
    </font>
    <font>
      <sz val="8"/>
      <color rgb="FF9C0006"/>
      <name val="Calibri"/>
      <family val="2"/>
    </font>
    <font>
      <sz val="11"/>
      <color rgb="FF9C0006"/>
      <name val="Calibri"/>
      <family val="2"/>
    </font>
    <font>
      <i/>
      <sz val="8"/>
      <color rgb="FF7F7F7F"/>
      <name val="Calibri"/>
      <family val="2"/>
    </font>
    <font>
      <i/>
      <sz val="11"/>
      <color rgb="FF7F7F7F"/>
      <name val="Calibri"/>
      <family val="2"/>
    </font>
    <font>
      <sz val="8"/>
      <color rgb="FFFA7D00"/>
      <name val="Calibri"/>
      <family val="2"/>
    </font>
    <font>
      <sz val="11"/>
      <color rgb="FFFA7D00"/>
      <name val="Calibri"/>
      <family val="2"/>
    </font>
    <font>
      <sz val="8"/>
      <color rgb="FFFF0000"/>
      <name val="Calibri"/>
      <family val="2"/>
    </font>
    <font>
      <sz val="11"/>
      <color rgb="FFFF0000"/>
      <name val="Calibri"/>
      <family val="2"/>
    </font>
    <font>
      <sz val="8"/>
      <color rgb="FF0061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4C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7" fillId="2" borderId="0" applyNumberFormat="0" applyBorder="0" applyAlignment="0" applyProtection="0"/>
    <xf numFmtId="0" fontId="46" fillId="3" borderId="0" applyNumberFormat="0" applyBorder="0" applyAlignment="0" applyProtection="0"/>
    <xf numFmtId="0" fontId="47" fillId="3" borderId="0" applyNumberFormat="0" applyBorder="0" applyAlignment="0" applyProtection="0"/>
    <xf numFmtId="0" fontId="46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5" borderId="0" applyNumberFormat="0" applyBorder="0" applyAlignment="0" applyProtection="0"/>
    <xf numFmtId="0" fontId="47" fillId="5" borderId="0" applyNumberFormat="0" applyBorder="0" applyAlignment="0" applyProtection="0"/>
    <xf numFmtId="0" fontId="46" fillId="6" borderId="0" applyNumberFormat="0" applyBorder="0" applyAlignment="0" applyProtection="0"/>
    <xf numFmtId="0" fontId="47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7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9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9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>
      <alignment horizontal="left" vertical="top"/>
      <protection/>
    </xf>
    <xf numFmtId="0" fontId="51" fillId="20" borderId="0">
      <alignment horizontal="center" vertical="top"/>
      <protection/>
    </xf>
    <xf numFmtId="0" fontId="52" fillId="20" borderId="0">
      <alignment horizontal="center" vertical="top"/>
      <protection/>
    </xf>
    <xf numFmtId="0" fontId="53" fillId="20" borderId="0">
      <alignment horizontal="center" vertical="top"/>
      <protection/>
    </xf>
    <xf numFmtId="0" fontId="52" fillId="20" borderId="0">
      <alignment horizontal="left" vertical="top"/>
      <protection/>
    </xf>
    <xf numFmtId="0" fontId="53" fillId="20" borderId="0">
      <alignment horizontal="center" vertical="top"/>
      <protection/>
    </xf>
    <xf numFmtId="0" fontId="54" fillId="20" borderId="0">
      <alignment horizontal="right" vertical="top"/>
      <protection/>
    </xf>
    <xf numFmtId="0" fontId="54" fillId="20" borderId="0">
      <alignment horizontal="center" vertical="top"/>
      <protection/>
    </xf>
    <xf numFmtId="0" fontId="54" fillId="20" borderId="0">
      <alignment horizontal="left" vertical="top"/>
      <protection/>
    </xf>
    <xf numFmtId="0" fontId="54" fillId="20" borderId="0">
      <alignment horizontal="center" vertical="top"/>
      <protection/>
    </xf>
    <xf numFmtId="0" fontId="54" fillId="20" borderId="0">
      <alignment horizontal="left" vertical="top"/>
      <protection/>
    </xf>
    <xf numFmtId="0" fontId="51" fillId="20" borderId="0">
      <alignment horizontal="center" vertical="top"/>
      <protection/>
    </xf>
    <xf numFmtId="0" fontId="55" fillId="21" borderId="0">
      <alignment horizontal="center" vertical="top"/>
      <protection/>
    </xf>
    <xf numFmtId="0" fontId="52" fillId="22" borderId="0">
      <alignment horizontal="center" vertical="top"/>
      <protection/>
    </xf>
    <xf numFmtId="0" fontId="56" fillId="22" borderId="0">
      <alignment horizontal="left" vertical="top"/>
      <protection/>
    </xf>
    <xf numFmtId="0" fontId="48" fillId="23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8" borderId="0" applyNumberFormat="0" applyBorder="0" applyAlignment="0" applyProtection="0"/>
    <xf numFmtId="0" fontId="57" fillId="29" borderId="1" applyNumberFormat="0" applyAlignment="0" applyProtection="0"/>
    <xf numFmtId="0" fontId="58" fillId="29" borderId="1" applyNumberFormat="0" applyAlignment="0" applyProtection="0"/>
    <xf numFmtId="0" fontId="59" fillId="30" borderId="2" applyNumberFormat="0" applyAlignment="0" applyProtection="0"/>
    <xf numFmtId="0" fontId="60" fillId="30" borderId="2" applyNumberFormat="0" applyAlignment="0" applyProtection="0"/>
    <xf numFmtId="0" fontId="61" fillId="30" borderId="1" applyNumberFormat="0" applyAlignment="0" applyProtection="0"/>
    <xf numFmtId="0" fontId="62" fillId="3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6" applyNumberFormat="0" applyFill="0" applyAlignment="0" applyProtection="0"/>
    <xf numFmtId="0" fontId="68" fillId="31" borderId="7" applyNumberFormat="0" applyAlignment="0" applyProtection="0"/>
    <xf numFmtId="0" fontId="69" fillId="31" borderId="7" applyNumberFormat="0" applyAlignment="0" applyProtection="0"/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  <xf numFmtId="0" fontId="72" fillId="32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73" fillId="33" borderId="0" applyNumberFormat="0" applyBorder="0" applyAlignment="0" applyProtection="0"/>
    <xf numFmtId="0" fontId="74" fillId="33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22" borderId="8" applyNumberFormat="0" applyFont="0" applyAlignment="0" applyProtection="0"/>
    <xf numFmtId="0" fontId="47" fillId="22" borderId="8" applyNumberFormat="0" applyFont="0" applyAlignment="0" applyProtection="0"/>
    <xf numFmtId="9" fontId="0" fillId="0" borderId="0" applyFill="0" applyBorder="0" applyAlignment="0" applyProtection="0"/>
    <xf numFmtId="0" fontId="77" fillId="0" borderId="9" applyNumberFormat="0" applyFill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1" fillId="34" borderId="0" applyNumberFormat="0" applyBorder="0" applyAlignment="0" applyProtection="0"/>
    <xf numFmtId="0" fontId="82" fillId="3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1" fillId="35" borderId="10" xfId="0" applyFont="1" applyFill="1" applyBorder="1" applyAlignment="1">
      <alignment/>
    </xf>
    <xf numFmtId="164" fontId="1" fillId="35" borderId="10" xfId="0" applyNumberFormat="1" applyFont="1" applyFill="1" applyBorder="1" applyAlignment="1">
      <alignment horizontal="center"/>
    </xf>
    <xf numFmtId="164" fontId="83" fillId="0" borderId="10" xfId="0" applyNumberFormat="1" applyFont="1" applyBorder="1" applyAlignment="1">
      <alignment horizontal="center"/>
    </xf>
    <xf numFmtId="164" fontId="84" fillId="0" borderId="10" xfId="0" applyNumberFormat="1" applyFont="1" applyBorder="1" applyAlignment="1">
      <alignment horizontal="center"/>
    </xf>
    <xf numFmtId="164" fontId="83" fillId="35" borderId="10" xfId="0" applyNumberFormat="1" applyFont="1" applyFill="1" applyBorder="1" applyAlignment="1">
      <alignment horizontal="center"/>
    </xf>
    <xf numFmtId="164" fontId="84" fillId="35" borderId="10" xfId="0" applyNumberFormat="1" applyFont="1" applyFill="1" applyBorder="1" applyAlignment="1">
      <alignment horizontal="center"/>
    </xf>
    <xf numFmtId="0" fontId="84" fillId="0" borderId="10" xfId="0" applyFont="1" applyBorder="1" applyAlignment="1">
      <alignment horizontal="center"/>
    </xf>
    <xf numFmtId="0" fontId="83" fillId="0" borderId="10" xfId="0" applyFont="1" applyBorder="1" applyAlignment="1">
      <alignment horizontal="center"/>
    </xf>
    <xf numFmtId="0" fontId="83" fillId="0" borderId="10" xfId="0" applyFont="1" applyBorder="1" applyAlignment="1">
      <alignment/>
    </xf>
    <xf numFmtId="0" fontId="8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100" applyFont="1">
      <alignment/>
      <protection/>
    </xf>
    <xf numFmtId="0" fontId="2" fillId="0" borderId="0" xfId="101" applyFont="1" applyAlignment="1">
      <alignment/>
      <protection/>
    </xf>
    <xf numFmtId="0" fontId="1" fillId="36" borderId="10" xfId="0" applyFont="1" applyFill="1" applyBorder="1" applyAlignment="1">
      <alignment/>
    </xf>
    <xf numFmtId="164" fontId="1" fillId="37" borderId="10" xfId="0" applyNumberFormat="1" applyFont="1" applyFill="1" applyBorder="1" applyAlignment="1">
      <alignment horizontal="center"/>
    </xf>
    <xf numFmtId="164" fontId="1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164" fontId="83" fillId="37" borderId="10" xfId="0" applyNumberFormat="1" applyFont="1" applyFill="1" applyBorder="1" applyAlignment="1">
      <alignment horizontal="center"/>
    </xf>
    <xf numFmtId="164" fontId="83" fillId="36" borderId="10" xfId="0" applyNumberFormat="1" applyFont="1" applyFill="1" applyBorder="1" applyAlignment="1">
      <alignment horizontal="center"/>
    </xf>
    <xf numFmtId="164" fontId="84" fillId="36" borderId="10" xfId="0" applyNumberFormat="1" applyFont="1" applyFill="1" applyBorder="1" applyAlignment="1">
      <alignment horizontal="center"/>
    </xf>
    <xf numFmtId="1" fontId="1" fillId="37" borderId="10" xfId="0" applyNumberFormat="1" applyFont="1" applyFill="1" applyBorder="1" applyAlignment="1">
      <alignment horizontal="center"/>
    </xf>
    <xf numFmtId="1" fontId="2" fillId="36" borderId="10" xfId="0" applyNumberFormat="1" applyFont="1" applyFill="1" applyBorder="1" applyAlignment="1">
      <alignment horizontal="center"/>
    </xf>
    <xf numFmtId="164" fontId="2" fillId="36" borderId="10" xfId="0" applyNumberFormat="1" applyFont="1" applyFill="1" applyBorder="1" applyAlignment="1">
      <alignment horizontal="center"/>
    </xf>
    <xf numFmtId="164" fontId="2" fillId="37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1" fontId="1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3" fillId="35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36" borderId="10" xfId="0" applyFont="1" applyFill="1" applyBorder="1" applyAlignment="1">
      <alignment vertical="center"/>
    </xf>
    <xf numFmtId="0" fontId="2" fillId="36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 wrapText="1"/>
    </xf>
    <xf numFmtId="49" fontId="2" fillId="36" borderId="10" xfId="0" applyNumberFormat="1" applyFont="1" applyFill="1" applyBorder="1" applyAlignment="1">
      <alignment horizontal="left" vertical="center"/>
    </xf>
    <xf numFmtId="0" fontId="2" fillId="0" borderId="0" xfId="100" applyFont="1" applyFill="1" applyAlignment="1">
      <alignment vertical="center"/>
      <protection/>
    </xf>
    <xf numFmtId="0" fontId="2" fillId="0" borderId="0" xfId="101" applyFont="1" applyAlignment="1">
      <alignment vertical="center"/>
      <protection/>
    </xf>
    <xf numFmtId="0" fontId="2" fillId="36" borderId="10" xfId="0" applyNumberFormat="1" applyFont="1" applyFill="1" applyBorder="1" applyAlignment="1">
      <alignment horizontal="center"/>
    </xf>
    <xf numFmtId="164" fontId="83" fillId="0" borderId="10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84" fillId="0" borderId="10" xfId="0" applyNumberFormat="1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164" fontId="83" fillId="38" borderId="10" xfId="0" applyNumberFormat="1" applyFont="1" applyFill="1" applyBorder="1" applyAlignment="1">
      <alignment horizontal="center"/>
    </xf>
    <xf numFmtId="164" fontId="84" fillId="38" borderId="10" xfId="0" applyNumberFormat="1" applyFont="1" applyFill="1" applyBorder="1" applyAlignment="1">
      <alignment horizontal="center"/>
    </xf>
    <xf numFmtId="164" fontId="1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" fontId="1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" fontId="83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4" fontId="2" fillId="0" borderId="10" xfId="100" applyNumberFormat="1" applyFont="1" applyFill="1" applyBorder="1" applyAlignment="1">
      <alignment horizontal="center"/>
      <protection/>
    </xf>
    <xf numFmtId="164" fontId="1" fillId="38" borderId="10" xfId="0" applyNumberFormat="1" applyFont="1" applyFill="1" applyBorder="1" applyAlignment="1">
      <alignment horizontal="center"/>
    </xf>
    <xf numFmtId="0" fontId="84" fillId="0" borderId="10" xfId="0" applyFont="1" applyFill="1" applyBorder="1" applyAlignment="1">
      <alignment horizontal="center"/>
    </xf>
    <xf numFmtId="0" fontId="83" fillId="0" borderId="10" xfId="0" applyFont="1" applyFill="1" applyBorder="1" applyAlignment="1">
      <alignment horizontal="center"/>
    </xf>
    <xf numFmtId="0" fontId="83" fillId="0" borderId="10" xfId="0" applyFont="1" applyFill="1" applyBorder="1" applyAlignment="1">
      <alignment/>
    </xf>
    <xf numFmtId="0" fontId="83" fillId="0" borderId="0" xfId="0" applyFont="1" applyFill="1" applyAlignment="1">
      <alignment/>
    </xf>
    <xf numFmtId="164" fontId="2" fillId="0" borderId="10" xfId="99" applyNumberFormat="1" applyFont="1" applyFill="1" applyBorder="1" applyAlignment="1">
      <alignment horizontal="center"/>
      <protection/>
    </xf>
    <xf numFmtId="2" fontId="1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100" applyFont="1" applyFill="1" applyAlignment="1">
      <alignment horizontal="right"/>
      <protection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</cellXfs>
  <cellStyles count="11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S0" xfId="51"/>
    <cellStyle name="S1" xfId="52"/>
    <cellStyle name="S10" xfId="53"/>
    <cellStyle name="S11" xfId="54"/>
    <cellStyle name="S12" xfId="55"/>
    <cellStyle name="S13" xfId="56"/>
    <cellStyle name="S14" xfId="57"/>
    <cellStyle name="S2" xfId="58"/>
    <cellStyle name="S3" xfId="59"/>
    <cellStyle name="S4" xfId="60"/>
    <cellStyle name="S5" xfId="61"/>
    <cellStyle name="S6" xfId="62"/>
    <cellStyle name="S7" xfId="63"/>
    <cellStyle name="S8" xfId="64"/>
    <cellStyle name="S9" xfId="65"/>
    <cellStyle name="Акцент1" xfId="66"/>
    <cellStyle name="Акцент1 2" xfId="67"/>
    <cellStyle name="Акцент2" xfId="68"/>
    <cellStyle name="Акцент2 2" xfId="69"/>
    <cellStyle name="Акцент3" xfId="70"/>
    <cellStyle name="Акцент3 2" xfId="71"/>
    <cellStyle name="Акцент4" xfId="72"/>
    <cellStyle name="Акцент4 2" xfId="73"/>
    <cellStyle name="Акцент5" xfId="74"/>
    <cellStyle name="Акцент5 2" xfId="75"/>
    <cellStyle name="Акцент6" xfId="76"/>
    <cellStyle name="Акцент6 2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Итог 2" xfId="91"/>
    <cellStyle name="Контрольная ячейка" xfId="92"/>
    <cellStyle name="Контрольная ячейка 2" xfId="93"/>
    <cellStyle name="Название" xfId="94"/>
    <cellStyle name="Нейтральный" xfId="95"/>
    <cellStyle name="Нейтральный 2" xfId="96"/>
    <cellStyle name="Обычный 2" xfId="97"/>
    <cellStyle name="Обычный 2 2" xfId="98"/>
    <cellStyle name="Обычный 2 3" xfId="99"/>
    <cellStyle name="Обычный 3" xfId="100"/>
    <cellStyle name="Обычный 4" xfId="101"/>
    <cellStyle name="Обычный 5" xfId="102"/>
    <cellStyle name="Обычный 6" xfId="103"/>
    <cellStyle name="Плохой" xfId="104"/>
    <cellStyle name="Плохой 2" xfId="105"/>
    <cellStyle name="Пояснение" xfId="106"/>
    <cellStyle name="Пояснение 2" xfId="107"/>
    <cellStyle name="Примечание" xfId="108"/>
    <cellStyle name="Примечание 2" xfId="109"/>
    <cellStyle name="Percent" xfId="110"/>
    <cellStyle name="Связанная ячейка" xfId="111"/>
    <cellStyle name="Связанная ячейка 2" xfId="112"/>
    <cellStyle name="Текст предупреждения" xfId="113"/>
    <cellStyle name="Текст предупреждения 2" xfId="114"/>
    <cellStyle name="Comma" xfId="115"/>
    <cellStyle name="Comma [0]" xfId="116"/>
    <cellStyle name="Финансовый 2" xfId="117"/>
    <cellStyle name="Финансовый 2 2" xfId="118"/>
    <cellStyle name="Финансовый 3" xfId="119"/>
    <cellStyle name="Финансовый 3 2" xfId="120"/>
    <cellStyle name="Финансовый 4" xfId="121"/>
    <cellStyle name="Хороший" xfId="122"/>
    <cellStyle name="Хороший 2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154"/>
  <sheetViews>
    <sheetView tabSelected="1" zoomScaleSheetLayoutView="100" workbookViewId="0" topLeftCell="A2">
      <selection activeCell="N12" sqref="N12"/>
    </sheetView>
  </sheetViews>
  <sheetFormatPr defaultColWidth="8.8515625" defaultRowHeight="12.75"/>
  <cols>
    <col min="1" max="1" width="46.57421875" style="37" customWidth="1"/>
    <col min="2" max="3" width="11.140625" style="1" customWidth="1"/>
    <col min="4" max="4" width="13.421875" style="20" customWidth="1"/>
    <col min="5" max="5" width="10.8515625" style="1" customWidth="1"/>
    <col min="6" max="6" width="9.57421875" style="1" customWidth="1"/>
    <col min="7" max="7" width="8.8515625" style="1" customWidth="1"/>
    <col min="8" max="8" width="0.13671875" style="1" customWidth="1"/>
    <col min="9" max="9" width="10.7109375" style="1" hidden="1" customWidth="1"/>
    <col min="10" max="16384" width="8.8515625" style="1" customWidth="1"/>
  </cols>
  <sheetData>
    <row r="1" ht="12.75" hidden="1"/>
    <row r="4" ht="15" customHeight="1"/>
    <row r="5" spans="1:6" ht="18.75">
      <c r="A5" s="70" t="s">
        <v>84</v>
      </c>
      <c r="B5" s="70"/>
      <c r="C5" s="70"/>
      <c r="D5" s="70"/>
      <c r="E5" s="70"/>
      <c r="F5" s="70"/>
    </row>
    <row r="6" spans="1:6" ht="18.75">
      <c r="A6" s="70" t="s">
        <v>138</v>
      </c>
      <c r="B6" s="70"/>
      <c r="C6" s="70"/>
      <c r="D6" s="70"/>
      <c r="E6" s="70"/>
      <c r="F6" s="70"/>
    </row>
    <row r="7" spans="1:6" ht="0.75" customHeight="1">
      <c r="A7" s="70"/>
      <c r="B7" s="70"/>
      <c r="C7" s="70"/>
      <c r="D7" s="70"/>
      <c r="E7" s="70"/>
      <c r="F7" s="70"/>
    </row>
    <row r="8" ht="12.75" hidden="1"/>
    <row r="9" spans="1:6" ht="12.75">
      <c r="A9" s="72" t="s">
        <v>0</v>
      </c>
      <c r="B9" s="72" t="s">
        <v>1</v>
      </c>
      <c r="C9" s="77" t="s">
        <v>132</v>
      </c>
      <c r="D9" s="77" t="s">
        <v>137</v>
      </c>
      <c r="E9" s="4" t="s">
        <v>2</v>
      </c>
      <c r="F9" s="72" t="s">
        <v>3</v>
      </c>
    </row>
    <row r="10" spans="1:6" ht="24.75" customHeight="1">
      <c r="A10" s="72"/>
      <c r="B10" s="72"/>
      <c r="C10" s="77"/>
      <c r="D10" s="77"/>
      <c r="E10" s="4" t="s">
        <v>4</v>
      </c>
      <c r="F10" s="72"/>
    </row>
    <row r="11" spans="1:6" ht="17.25" customHeight="1">
      <c r="A11" s="38" t="s">
        <v>5</v>
      </c>
      <c r="B11" s="5"/>
      <c r="C11" s="53"/>
      <c r="D11" s="53"/>
      <c r="E11" s="6"/>
      <c r="F11" s="6"/>
    </row>
    <row r="12" spans="1:6" ht="11.25" customHeight="1">
      <c r="A12" s="39"/>
      <c r="B12" s="2"/>
      <c r="C12" s="51"/>
      <c r="D12" s="51"/>
      <c r="E12" s="7"/>
      <c r="F12" s="7"/>
    </row>
    <row r="13" spans="1:6" ht="12.75">
      <c r="A13" s="40" t="s">
        <v>6</v>
      </c>
      <c r="B13" s="23" t="s">
        <v>120</v>
      </c>
      <c r="C13" s="58">
        <v>191</v>
      </c>
      <c r="D13" s="58">
        <v>194</v>
      </c>
      <c r="E13" s="25">
        <f>D13-C13</f>
        <v>3</v>
      </c>
      <c r="F13" s="25">
        <f>D13/C13*100</f>
        <v>101.57068062827226</v>
      </c>
    </row>
    <row r="14" spans="1:6" ht="15" customHeight="1">
      <c r="A14" s="41" t="s">
        <v>8</v>
      </c>
      <c r="B14" s="26"/>
      <c r="C14" s="61"/>
      <c r="D14" s="61"/>
      <c r="E14" s="32"/>
      <c r="F14" s="32"/>
    </row>
    <row r="15" spans="1:6" ht="15" customHeight="1">
      <c r="A15" s="41" t="s">
        <v>9</v>
      </c>
      <c r="B15" s="26" t="s">
        <v>120</v>
      </c>
      <c r="C15" s="61">
        <v>9</v>
      </c>
      <c r="D15" s="61">
        <v>9</v>
      </c>
      <c r="E15" s="32">
        <f>D15-C15</f>
        <v>0</v>
      </c>
      <c r="F15" s="32">
        <f>D15/C15*100</f>
        <v>100</v>
      </c>
    </row>
    <row r="16" spans="1:6" ht="15" customHeight="1">
      <c r="A16" s="41" t="s">
        <v>10</v>
      </c>
      <c r="B16" s="26" t="s">
        <v>120</v>
      </c>
      <c r="C16" s="61">
        <v>37</v>
      </c>
      <c r="D16" s="61">
        <v>35</v>
      </c>
      <c r="E16" s="32">
        <f>D16-C16</f>
        <v>-2</v>
      </c>
      <c r="F16" s="32">
        <f>D16/C16*100</f>
        <v>94.5945945945946</v>
      </c>
    </row>
    <row r="17" spans="1:6" ht="15" customHeight="1">
      <c r="A17" s="41" t="s">
        <v>11</v>
      </c>
      <c r="B17" s="26" t="s">
        <v>120</v>
      </c>
      <c r="C17" s="61">
        <v>144</v>
      </c>
      <c r="D17" s="61">
        <v>147</v>
      </c>
      <c r="E17" s="32">
        <f>D17-C17</f>
        <v>3</v>
      </c>
      <c r="F17" s="32">
        <f>D17/C17*100</f>
        <v>102.08333333333333</v>
      </c>
    </row>
    <row r="18" spans="1:6" ht="15" customHeight="1">
      <c r="A18" s="41" t="s">
        <v>12</v>
      </c>
      <c r="B18" s="26" t="s">
        <v>120</v>
      </c>
      <c r="C18" s="61">
        <v>1</v>
      </c>
      <c r="D18" s="61">
        <v>1</v>
      </c>
      <c r="E18" s="32">
        <v>0</v>
      </c>
      <c r="F18" s="32">
        <v>0</v>
      </c>
    </row>
    <row r="19" spans="1:6" ht="15" customHeight="1">
      <c r="A19" s="40" t="s">
        <v>13</v>
      </c>
      <c r="B19" s="34" t="s">
        <v>14</v>
      </c>
      <c r="C19" s="58" t="s">
        <v>14</v>
      </c>
      <c r="D19" s="58" t="s">
        <v>14</v>
      </c>
      <c r="E19" s="32" t="s">
        <v>14</v>
      </c>
      <c r="F19" s="32" t="s">
        <v>14</v>
      </c>
    </row>
    <row r="20" spans="1:6" ht="12.75">
      <c r="A20" s="41" t="s">
        <v>15</v>
      </c>
      <c r="B20" s="36" t="s">
        <v>14</v>
      </c>
      <c r="C20" s="61" t="s">
        <v>14</v>
      </c>
      <c r="D20" s="61" t="s">
        <v>14</v>
      </c>
      <c r="E20" s="32" t="s">
        <v>14</v>
      </c>
      <c r="F20" s="32" t="s">
        <v>14</v>
      </c>
    </row>
    <row r="21" spans="1:6" ht="12.75" hidden="1">
      <c r="A21" s="41" t="s">
        <v>8</v>
      </c>
      <c r="B21" s="26"/>
      <c r="C21" s="61"/>
      <c r="D21" s="61"/>
      <c r="E21" s="32"/>
      <c r="F21" s="32"/>
    </row>
    <row r="22" spans="1:6" ht="12.75" hidden="1">
      <c r="A22" s="41" t="s">
        <v>16</v>
      </c>
      <c r="B22" s="26" t="s">
        <v>17</v>
      </c>
      <c r="C22" s="61"/>
      <c r="D22" s="61"/>
      <c r="E22" s="32"/>
      <c r="F22" s="32"/>
    </row>
    <row r="23" spans="1:6" ht="12.75" hidden="1">
      <c r="A23" s="41" t="s">
        <v>18</v>
      </c>
      <c r="B23" s="26" t="s">
        <v>17</v>
      </c>
      <c r="C23" s="61"/>
      <c r="D23" s="61"/>
      <c r="E23" s="32"/>
      <c r="F23" s="32"/>
    </row>
    <row r="24" spans="1:6" ht="12.75" hidden="1">
      <c r="A24" s="41" t="s">
        <v>19</v>
      </c>
      <c r="B24" s="26" t="s">
        <v>20</v>
      </c>
      <c r="C24" s="61"/>
      <c r="D24" s="61"/>
      <c r="E24" s="32"/>
      <c r="F24" s="32"/>
    </row>
    <row r="25" spans="1:7" ht="16.5" customHeight="1">
      <c r="A25" s="40" t="s">
        <v>21</v>
      </c>
      <c r="B25" s="23"/>
      <c r="C25" s="58"/>
      <c r="D25" s="58"/>
      <c r="E25" s="25"/>
      <c r="F25" s="25"/>
      <c r="G25" s="20"/>
    </row>
    <row r="26" spans="1:6" ht="12.75">
      <c r="A26" s="41" t="s">
        <v>22</v>
      </c>
      <c r="B26" s="36" t="s">
        <v>14</v>
      </c>
      <c r="C26" s="61" t="s">
        <v>14</v>
      </c>
      <c r="D26" s="61" t="s">
        <v>14</v>
      </c>
      <c r="E26" s="32" t="s">
        <v>14</v>
      </c>
      <c r="F26" s="32" t="s">
        <v>14</v>
      </c>
    </row>
    <row r="27" spans="1:6" ht="12.75" hidden="1">
      <c r="A27" s="41" t="s">
        <v>23</v>
      </c>
      <c r="B27" s="26" t="s">
        <v>24</v>
      </c>
      <c r="C27" s="61"/>
      <c r="D27" s="61"/>
      <c r="E27" s="32"/>
      <c r="F27" s="32"/>
    </row>
    <row r="28" spans="1:6" ht="12.75" hidden="1">
      <c r="A28" s="41" t="s">
        <v>25</v>
      </c>
      <c r="B28" s="26" t="s">
        <v>24</v>
      </c>
      <c r="C28" s="61"/>
      <c r="D28" s="61"/>
      <c r="E28" s="32"/>
      <c r="F28" s="32"/>
    </row>
    <row r="29" spans="1:6" ht="12.75" hidden="1">
      <c r="A29" s="41" t="s">
        <v>26</v>
      </c>
      <c r="B29" s="26" t="s">
        <v>24</v>
      </c>
      <c r="C29" s="61"/>
      <c r="D29" s="61"/>
      <c r="E29" s="32"/>
      <c r="F29" s="32"/>
    </row>
    <row r="30" spans="1:6" ht="12.75" hidden="1">
      <c r="A30" s="41" t="s">
        <v>27</v>
      </c>
      <c r="B30" s="26" t="s">
        <v>28</v>
      </c>
      <c r="C30" s="61"/>
      <c r="D30" s="61"/>
      <c r="E30" s="32"/>
      <c r="F30" s="32"/>
    </row>
    <row r="31" spans="1:6" ht="12.75">
      <c r="A31" s="41" t="s">
        <v>29</v>
      </c>
      <c r="B31" s="26"/>
      <c r="C31" s="61"/>
      <c r="D31" s="60"/>
      <c r="E31" s="28"/>
      <c r="F31" s="28"/>
    </row>
    <row r="32" spans="1:6" ht="12.75">
      <c r="A32" s="41" t="s">
        <v>23</v>
      </c>
      <c r="B32" s="26" t="s">
        <v>24</v>
      </c>
      <c r="C32" s="59">
        <v>1297</v>
      </c>
      <c r="D32" s="59">
        <v>1569</v>
      </c>
      <c r="E32" s="32">
        <f>D32-C32</f>
        <v>272</v>
      </c>
      <c r="F32" s="32">
        <f>D32/C32*100</f>
        <v>120.97147262914419</v>
      </c>
    </row>
    <row r="33" spans="1:6" ht="12.75">
      <c r="A33" s="41" t="s">
        <v>25</v>
      </c>
      <c r="B33" s="26" t="s">
        <v>24</v>
      </c>
      <c r="C33" s="59">
        <v>892</v>
      </c>
      <c r="D33" s="59">
        <v>894</v>
      </c>
      <c r="E33" s="32">
        <f>D33-C33</f>
        <v>2</v>
      </c>
      <c r="F33" s="32">
        <f>D33/C33*100</f>
        <v>100.22421524663676</v>
      </c>
    </row>
    <row r="34" spans="1:6" ht="12.75">
      <c r="A34" s="41" t="s">
        <v>26</v>
      </c>
      <c r="B34" s="26" t="s">
        <v>24</v>
      </c>
      <c r="C34" s="59">
        <v>58</v>
      </c>
      <c r="D34" s="59">
        <v>180</v>
      </c>
      <c r="E34" s="32">
        <f>D34-C34</f>
        <v>122</v>
      </c>
      <c r="F34" s="32">
        <f>D34/C34*100</f>
        <v>310.3448275862069</v>
      </c>
    </row>
    <row r="35" spans="1:6" ht="12.75">
      <c r="A35" s="41" t="s">
        <v>27</v>
      </c>
      <c r="B35" s="26" t="s">
        <v>28</v>
      </c>
      <c r="C35" s="59">
        <v>19.8</v>
      </c>
      <c r="D35" s="59">
        <v>19.9</v>
      </c>
      <c r="E35" s="32">
        <f>D35-C35</f>
        <v>0.09999999999999787</v>
      </c>
      <c r="F35" s="32">
        <f>D35/C35*100</f>
        <v>100.50505050505049</v>
      </c>
    </row>
    <row r="36" spans="1:6" ht="12.75">
      <c r="A36" s="41" t="s">
        <v>88</v>
      </c>
      <c r="B36" s="26" t="s">
        <v>24</v>
      </c>
      <c r="C36" s="59">
        <v>191</v>
      </c>
      <c r="D36" s="59">
        <v>315</v>
      </c>
      <c r="E36" s="32">
        <f>D36-C36</f>
        <v>124</v>
      </c>
      <c r="F36" s="32">
        <f>D36/C36*100</f>
        <v>164.9214659685864</v>
      </c>
    </row>
    <row r="37" spans="1:6" ht="12.75">
      <c r="A37" s="41" t="s">
        <v>30</v>
      </c>
      <c r="B37" s="36" t="s">
        <v>14</v>
      </c>
      <c r="C37" s="59" t="s">
        <v>14</v>
      </c>
      <c r="D37" s="59" t="s">
        <v>14</v>
      </c>
      <c r="E37" s="32" t="s">
        <v>14</v>
      </c>
      <c r="F37" s="32" t="s">
        <v>14</v>
      </c>
    </row>
    <row r="38" spans="1:6" ht="12.75">
      <c r="A38" s="41" t="s">
        <v>23</v>
      </c>
      <c r="B38" s="26" t="s">
        <v>24</v>
      </c>
      <c r="C38" s="59">
        <v>8</v>
      </c>
      <c r="D38" s="59">
        <v>11</v>
      </c>
      <c r="E38" s="32">
        <f>D38-C38</f>
        <v>3</v>
      </c>
      <c r="F38" s="32">
        <f>D38/C38*100</f>
        <v>137.5</v>
      </c>
    </row>
    <row r="39" spans="1:6" ht="12.75">
      <c r="A39" s="39" t="s">
        <v>25</v>
      </c>
      <c r="B39" s="2" t="s">
        <v>24</v>
      </c>
      <c r="C39" s="59">
        <v>8</v>
      </c>
      <c r="D39" s="59">
        <v>7</v>
      </c>
      <c r="E39" s="9">
        <f>D39-C39</f>
        <v>-1</v>
      </c>
      <c r="F39" s="9">
        <f>D39/C39*100</f>
        <v>87.5</v>
      </c>
    </row>
    <row r="40" spans="1:6" ht="12.75" hidden="1">
      <c r="A40" s="39" t="s">
        <v>26</v>
      </c>
      <c r="B40" s="2" t="s">
        <v>24</v>
      </c>
      <c r="C40" s="59">
        <v>0</v>
      </c>
      <c r="D40" s="49"/>
      <c r="E40" s="9">
        <f>D40-C40</f>
        <v>0</v>
      </c>
      <c r="F40" s="9"/>
    </row>
    <row r="41" spans="1:6" ht="12.75" hidden="1">
      <c r="A41" s="39" t="s">
        <v>27</v>
      </c>
      <c r="B41" s="2" t="s">
        <v>28</v>
      </c>
      <c r="C41" s="59">
        <v>0</v>
      </c>
      <c r="D41" s="49"/>
      <c r="E41" s="9">
        <f>D41-C41</f>
        <v>0</v>
      </c>
      <c r="F41" s="9"/>
    </row>
    <row r="42" spans="1:6" ht="11.25" customHeight="1">
      <c r="A42" s="39" t="s">
        <v>88</v>
      </c>
      <c r="B42" s="2" t="s">
        <v>24</v>
      </c>
      <c r="C42" s="59">
        <v>60</v>
      </c>
      <c r="D42" s="59">
        <v>16</v>
      </c>
      <c r="E42" s="9">
        <f>D42-C42</f>
        <v>-44</v>
      </c>
      <c r="F42" s="9">
        <f>D42/C42*100</f>
        <v>26.666666666666668</v>
      </c>
    </row>
    <row r="43" spans="1:6" ht="12.75" hidden="1">
      <c r="A43" s="39"/>
      <c r="B43" s="2"/>
      <c r="C43" s="49"/>
      <c r="D43" s="49"/>
      <c r="E43" s="12"/>
      <c r="F43" s="12"/>
    </row>
    <row r="44" spans="1:6" ht="17.25" customHeight="1" hidden="1">
      <c r="A44" s="42"/>
      <c r="B44" s="8"/>
      <c r="C44" s="52"/>
      <c r="D44" s="52"/>
      <c r="E44" s="13"/>
      <c r="F44" s="13"/>
    </row>
    <row r="45" spans="1:6" ht="11.25" customHeight="1">
      <c r="A45" s="39" t="s">
        <v>27</v>
      </c>
      <c r="B45" s="26" t="s">
        <v>28</v>
      </c>
      <c r="C45" s="59">
        <v>0</v>
      </c>
      <c r="D45" s="59">
        <v>0</v>
      </c>
      <c r="E45" s="32">
        <f>D45-C45</f>
        <v>0</v>
      </c>
      <c r="F45" s="12"/>
    </row>
    <row r="46" spans="1:6" ht="20.25" customHeight="1">
      <c r="A46" s="38" t="s">
        <v>32</v>
      </c>
      <c r="B46" s="5"/>
      <c r="C46" s="54"/>
      <c r="D46" s="54"/>
      <c r="E46" s="14"/>
      <c r="F46" s="14"/>
    </row>
    <row r="47" spans="1:6" ht="17.25" customHeight="1">
      <c r="A47" s="40" t="s">
        <v>33</v>
      </c>
      <c r="B47" s="23" t="s">
        <v>35</v>
      </c>
      <c r="C47" s="50">
        <v>9.9</v>
      </c>
      <c r="D47" s="50">
        <v>9.8</v>
      </c>
      <c r="E47" s="25">
        <f>D47-C47</f>
        <v>-0.09999999999999964</v>
      </c>
      <c r="F47" s="25">
        <f>D47/C47*100</f>
        <v>98.98989898989899</v>
      </c>
    </row>
    <row r="48" spans="1:6" ht="1.5" customHeight="1" hidden="1">
      <c r="A48" s="41"/>
      <c r="B48" s="26"/>
      <c r="C48" s="49"/>
      <c r="D48" s="49"/>
      <c r="E48" s="29"/>
      <c r="F48" s="29"/>
    </row>
    <row r="49" spans="1:6" ht="24.75" customHeight="1">
      <c r="A49" s="40" t="s">
        <v>70</v>
      </c>
      <c r="B49" s="23" t="s">
        <v>35</v>
      </c>
      <c r="C49" s="58">
        <f>SUM(C51:C60)</f>
        <v>1143</v>
      </c>
      <c r="D49" s="58">
        <f>SUM(D51:D60)</f>
        <v>1179</v>
      </c>
      <c r="E49" s="35">
        <f>D49-C49</f>
        <v>36</v>
      </c>
      <c r="F49" s="25">
        <f>D49/C49*100</f>
        <v>103.14960629921259</v>
      </c>
    </row>
    <row r="50" spans="1:6" ht="19.5" customHeight="1" hidden="1">
      <c r="A50" s="41" t="s">
        <v>37</v>
      </c>
      <c r="B50" s="26"/>
      <c r="C50" s="60"/>
      <c r="D50" s="60"/>
      <c r="E50" s="28"/>
      <c r="F50" s="28"/>
    </row>
    <row r="51" spans="1:6" ht="16.5" customHeight="1">
      <c r="A51" s="41" t="s">
        <v>125</v>
      </c>
      <c r="B51" s="26" t="s">
        <v>35</v>
      </c>
      <c r="C51" s="61">
        <v>173</v>
      </c>
      <c r="D51" s="61">
        <v>131</v>
      </c>
      <c r="E51" s="31">
        <f>D51-C51</f>
        <v>-42</v>
      </c>
      <c r="F51" s="32">
        <f aca="true" t="shared" si="0" ref="F51:F60">D51/C51*100</f>
        <v>75.72254335260115</v>
      </c>
    </row>
    <row r="52" spans="1:7" ht="16.5" customHeight="1">
      <c r="A52" s="41" t="s">
        <v>89</v>
      </c>
      <c r="B52" s="26" t="s">
        <v>35</v>
      </c>
      <c r="C52" s="61">
        <v>565</v>
      </c>
      <c r="D52" s="61">
        <v>643</v>
      </c>
      <c r="E52" s="31">
        <f>D52-C52</f>
        <v>78</v>
      </c>
      <c r="F52" s="32">
        <f t="shared" si="0"/>
        <v>113.80530973451329</v>
      </c>
      <c r="G52" s="20"/>
    </row>
    <row r="53" spans="1:6" ht="16.5" customHeight="1">
      <c r="A53" s="41" t="s">
        <v>90</v>
      </c>
      <c r="B53" s="26" t="s">
        <v>35</v>
      </c>
      <c r="C53" s="61">
        <v>21</v>
      </c>
      <c r="D53" s="61">
        <v>22</v>
      </c>
      <c r="E53" s="31">
        <f aca="true" t="shared" si="1" ref="E53:E60">D53-C53</f>
        <v>1</v>
      </c>
      <c r="F53" s="32">
        <f t="shared" si="0"/>
        <v>104.76190476190477</v>
      </c>
    </row>
    <row r="54" spans="1:6" ht="16.5" customHeight="1">
      <c r="A54" s="41" t="s">
        <v>91</v>
      </c>
      <c r="B54" s="26" t="s">
        <v>35</v>
      </c>
      <c r="C54" s="61">
        <v>64</v>
      </c>
      <c r="D54" s="61">
        <v>75</v>
      </c>
      <c r="E54" s="31">
        <f t="shared" si="1"/>
        <v>11</v>
      </c>
      <c r="F54" s="32">
        <f t="shared" si="0"/>
        <v>117.1875</v>
      </c>
    </row>
    <row r="55" spans="1:6" ht="16.5" customHeight="1">
      <c r="A55" s="41" t="s">
        <v>92</v>
      </c>
      <c r="B55" s="26" t="s">
        <v>35</v>
      </c>
      <c r="C55" s="61">
        <v>64</v>
      </c>
      <c r="D55" s="61">
        <v>65</v>
      </c>
      <c r="E55" s="31">
        <f t="shared" si="1"/>
        <v>1</v>
      </c>
      <c r="F55" s="32">
        <f t="shared" si="0"/>
        <v>101.5625</v>
      </c>
    </row>
    <row r="56" spans="1:6" ht="19.5" customHeight="1" hidden="1">
      <c r="A56" s="41" t="s">
        <v>133</v>
      </c>
      <c r="B56" s="26" t="s">
        <v>35</v>
      </c>
      <c r="C56" s="61">
        <v>0</v>
      </c>
      <c r="D56" s="61">
        <v>0</v>
      </c>
      <c r="E56" s="31">
        <f t="shared" si="1"/>
        <v>0</v>
      </c>
      <c r="F56" s="32">
        <v>0</v>
      </c>
    </row>
    <row r="57" spans="1:6" ht="16.5" customHeight="1">
      <c r="A57" s="41" t="s">
        <v>134</v>
      </c>
      <c r="B57" s="26" t="s">
        <v>35</v>
      </c>
      <c r="C57" s="61">
        <v>56</v>
      </c>
      <c r="D57" s="61">
        <v>62</v>
      </c>
      <c r="E57" s="31">
        <f t="shared" si="1"/>
        <v>6</v>
      </c>
      <c r="F57" s="32">
        <f t="shared" si="0"/>
        <v>110.71428571428572</v>
      </c>
    </row>
    <row r="58" spans="1:6" ht="16.5" customHeight="1">
      <c r="A58" s="41" t="s">
        <v>93</v>
      </c>
      <c r="B58" s="26" t="s">
        <v>35</v>
      </c>
      <c r="C58" s="61">
        <v>35</v>
      </c>
      <c r="D58" s="61">
        <v>35</v>
      </c>
      <c r="E58" s="31">
        <f t="shared" si="1"/>
        <v>0</v>
      </c>
      <c r="F58" s="32">
        <f t="shared" si="0"/>
        <v>100</v>
      </c>
    </row>
    <row r="59" spans="1:6" ht="16.5" customHeight="1">
      <c r="A59" s="41" t="s">
        <v>94</v>
      </c>
      <c r="B59" s="26" t="s">
        <v>35</v>
      </c>
      <c r="C59" s="61">
        <v>10</v>
      </c>
      <c r="D59" s="61">
        <v>4</v>
      </c>
      <c r="E59" s="31">
        <f t="shared" si="1"/>
        <v>-6</v>
      </c>
      <c r="F59" s="32">
        <f t="shared" si="0"/>
        <v>40</v>
      </c>
    </row>
    <row r="60" spans="1:7" ht="18.75" customHeight="1">
      <c r="A60" s="41" t="s">
        <v>95</v>
      </c>
      <c r="B60" s="26" t="s">
        <v>35</v>
      </c>
      <c r="C60" s="61">
        <v>155</v>
      </c>
      <c r="D60" s="61">
        <v>142</v>
      </c>
      <c r="E60" s="31">
        <f t="shared" si="1"/>
        <v>-13</v>
      </c>
      <c r="F60" s="32">
        <f t="shared" si="0"/>
        <v>91.61290322580645</v>
      </c>
      <c r="G60" s="20"/>
    </row>
    <row r="61" spans="1:6" ht="0.75" customHeight="1">
      <c r="A61" s="40"/>
      <c r="B61" s="23"/>
      <c r="C61" s="52"/>
      <c r="D61" s="52"/>
      <c r="E61" s="29"/>
      <c r="F61" s="29"/>
    </row>
    <row r="62" spans="1:7" ht="18" customHeight="1">
      <c r="A62" s="40" t="s">
        <v>77</v>
      </c>
      <c r="B62" s="23" t="s">
        <v>35</v>
      </c>
      <c r="C62" s="58">
        <v>60</v>
      </c>
      <c r="D62" s="58">
        <v>51</v>
      </c>
      <c r="E62" s="30">
        <f aca="true" t="shared" si="2" ref="E62:E67">D62-C62</f>
        <v>-9</v>
      </c>
      <c r="F62" s="24">
        <f aca="true" t="shared" si="3" ref="F62:F67">D62/C62*100</f>
        <v>85</v>
      </c>
      <c r="G62" s="20"/>
    </row>
    <row r="63" spans="1:6" ht="18" customHeight="1">
      <c r="A63" s="40" t="s">
        <v>78</v>
      </c>
      <c r="B63" s="23" t="s">
        <v>35</v>
      </c>
      <c r="C63" s="58">
        <v>30</v>
      </c>
      <c r="D63" s="58">
        <v>11</v>
      </c>
      <c r="E63" s="30">
        <f t="shared" si="2"/>
        <v>-19</v>
      </c>
      <c r="F63" s="24">
        <f t="shared" si="3"/>
        <v>36.666666666666664</v>
      </c>
    </row>
    <row r="64" spans="1:6" ht="18" customHeight="1">
      <c r="A64" s="40" t="s">
        <v>86</v>
      </c>
      <c r="B64" s="23" t="s">
        <v>35</v>
      </c>
      <c r="C64" s="58">
        <v>43</v>
      </c>
      <c r="D64" s="58">
        <v>49</v>
      </c>
      <c r="E64" s="30">
        <f t="shared" si="2"/>
        <v>6</v>
      </c>
      <c r="F64" s="24">
        <f t="shared" si="3"/>
        <v>113.95348837209302</v>
      </c>
    </row>
    <row r="65" spans="1:9" ht="18" customHeight="1">
      <c r="A65" s="40" t="s">
        <v>87</v>
      </c>
      <c r="B65" s="23" t="s">
        <v>35</v>
      </c>
      <c r="C65" s="58">
        <v>43</v>
      </c>
      <c r="D65" s="58">
        <v>51</v>
      </c>
      <c r="E65" s="30">
        <f t="shared" si="2"/>
        <v>8</v>
      </c>
      <c r="F65" s="24">
        <f t="shared" si="3"/>
        <v>118.6046511627907</v>
      </c>
      <c r="H65" s="75" t="s">
        <v>136</v>
      </c>
      <c r="I65" s="76"/>
    </row>
    <row r="66" spans="1:9" ht="12" customHeight="1">
      <c r="A66" s="40" t="s">
        <v>126</v>
      </c>
      <c r="B66" s="23" t="s">
        <v>3</v>
      </c>
      <c r="C66" s="69">
        <v>1.08</v>
      </c>
      <c r="D66" s="69">
        <v>1.28</v>
      </c>
      <c r="E66" s="25">
        <f t="shared" si="2"/>
        <v>0.19999999999999996</v>
      </c>
      <c r="F66" s="25">
        <f t="shared" si="3"/>
        <v>118.5185185185185</v>
      </c>
      <c r="H66" s="73" t="s">
        <v>139</v>
      </c>
      <c r="I66" s="73" t="s">
        <v>140</v>
      </c>
    </row>
    <row r="67" spans="1:9" ht="12" customHeight="1">
      <c r="A67" s="40" t="s">
        <v>127</v>
      </c>
      <c r="B67" s="23" t="s">
        <v>38</v>
      </c>
      <c r="C67" s="50">
        <f>H68/C49/6*1000</f>
        <v>28838.88195100612</v>
      </c>
      <c r="D67" s="50">
        <f>I68/D49/6*1000</f>
        <v>32860.56361323154</v>
      </c>
      <c r="E67" s="25">
        <f t="shared" si="2"/>
        <v>4021.6816622254228</v>
      </c>
      <c r="F67" s="25">
        <f t="shared" si="3"/>
        <v>113.9453452774549</v>
      </c>
      <c r="H67" s="74"/>
      <c r="I67" s="74"/>
    </row>
    <row r="68" spans="1:9" ht="12" customHeight="1">
      <c r="A68" s="41" t="s">
        <v>37</v>
      </c>
      <c r="C68" s="59"/>
      <c r="D68" s="59"/>
      <c r="E68" s="28"/>
      <c r="F68" s="28"/>
      <c r="H68" s="56">
        <f>SUM(H69:H78)</f>
        <v>197777.05241999996</v>
      </c>
      <c r="I68" s="56">
        <f>SUM(I69:I78)</f>
        <v>232455.62699999995</v>
      </c>
    </row>
    <row r="69" spans="1:9" ht="16.5" customHeight="1">
      <c r="A69" s="41" t="s">
        <v>125</v>
      </c>
      <c r="B69" s="26" t="s">
        <v>38</v>
      </c>
      <c r="C69" s="59">
        <v>24311.2</v>
      </c>
      <c r="D69" s="68">
        <v>27817.1</v>
      </c>
      <c r="E69" s="32">
        <f aca="true" t="shared" si="4" ref="E69:E78">D69-C69</f>
        <v>3505.899999999998</v>
      </c>
      <c r="F69" s="32">
        <f aca="true" t="shared" si="5" ref="F69:F78">D69/C69*100</f>
        <v>114.42092533482509</v>
      </c>
      <c r="H69" s="57">
        <f aca="true" t="shared" si="6" ref="H69:H78">C69*C51*6/1000</f>
        <v>25235.0256</v>
      </c>
      <c r="I69" s="57">
        <f>D69*D51*6/1000</f>
        <v>21864.240599999997</v>
      </c>
    </row>
    <row r="70" spans="1:9" ht="18" customHeight="1">
      <c r="A70" s="41" t="s">
        <v>89</v>
      </c>
      <c r="B70" s="26" t="s">
        <v>38</v>
      </c>
      <c r="C70" s="59">
        <v>40498.5</v>
      </c>
      <c r="D70" s="68">
        <v>44853.2</v>
      </c>
      <c r="E70" s="32">
        <f t="shared" si="4"/>
        <v>4354.699999999997</v>
      </c>
      <c r="F70" s="32">
        <f t="shared" si="5"/>
        <v>110.7527439287875</v>
      </c>
      <c r="G70" s="20"/>
      <c r="H70" s="57">
        <f t="shared" si="6"/>
        <v>137289.915</v>
      </c>
      <c r="I70" s="57">
        <f>D70*D52*6/1000</f>
        <v>173043.6456</v>
      </c>
    </row>
    <row r="71" spans="1:9" ht="18" customHeight="1">
      <c r="A71" s="41" t="s">
        <v>90</v>
      </c>
      <c r="B71" s="26" t="s">
        <v>38</v>
      </c>
      <c r="C71" s="59">
        <v>18585.7</v>
      </c>
      <c r="D71" s="68">
        <v>17315.9</v>
      </c>
      <c r="E71" s="32">
        <f t="shared" si="4"/>
        <v>-1269.7999999999993</v>
      </c>
      <c r="F71" s="32">
        <f t="shared" si="5"/>
        <v>93.16786561711423</v>
      </c>
      <c r="G71" s="20"/>
      <c r="H71" s="57">
        <f t="shared" si="6"/>
        <v>2341.7982</v>
      </c>
      <c r="I71" s="57">
        <f>D71*D53*6/1000</f>
        <v>2285.6988</v>
      </c>
    </row>
    <row r="72" spans="1:9" ht="18" customHeight="1">
      <c r="A72" s="41" t="s">
        <v>91</v>
      </c>
      <c r="B72" s="26" t="s">
        <v>38</v>
      </c>
      <c r="C72" s="59">
        <v>26671.15</v>
      </c>
      <c r="D72" s="68">
        <v>24553.96</v>
      </c>
      <c r="E72" s="32">
        <f t="shared" si="4"/>
        <v>-2117.1900000000023</v>
      </c>
      <c r="F72" s="32">
        <f t="shared" si="5"/>
        <v>92.06187209775356</v>
      </c>
      <c r="G72" s="20"/>
      <c r="H72" s="57">
        <f t="shared" si="6"/>
        <v>10241.7216</v>
      </c>
      <c r="I72" s="57">
        <f>D72*D54*6/1000</f>
        <v>11049.282</v>
      </c>
    </row>
    <row r="73" spans="1:9" ht="18" customHeight="1">
      <c r="A73" s="41" t="s">
        <v>92</v>
      </c>
      <c r="B73" s="26" t="s">
        <v>38</v>
      </c>
      <c r="C73" s="59">
        <v>21953.98</v>
      </c>
      <c r="D73" s="68">
        <v>24582.01</v>
      </c>
      <c r="E73" s="32">
        <f t="shared" si="4"/>
        <v>2628.029999999999</v>
      </c>
      <c r="F73" s="32">
        <f t="shared" si="5"/>
        <v>111.97063129327802</v>
      </c>
      <c r="G73" s="20"/>
      <c r="H73" s="57">
        <f t="shared" si="6"/>
        <v>8430.32832</v>
      </c>
      <c r="I73" s="57">
        <f>D73*D55*6/1000</f>
        <v>9586.9839</v>
      </c>
    </row>
    <row r="74" spans="1:9" ht="18" customHeight="1" hidden="1">
      <c r="A74" s="41" t="s">
        <v>133</v>
      </c>
      <c r="B74" s="26" t="s">
        <v>38</v>
      </c>
      <c r="C74" s="59">
        <v>0</v>
      </c>
      <c r="D74" s="68">
        <v>0</v>
      </c>
      <c r="E74" s="32">
        <f t="shared" si="4"/>
        <v>0</v>
      </c>
      <c r="F74" s="32" t="e">
        <f t="shared" si="5"/>
        <v>#DIV/0!</v>
      </c>
      <c r="G74" s="20"/>
      <c r="H74" s="57">
        <f t="shared" si="6"/>
        <v>0</v>
      </c>
      <c r="I74" s="57"/>
    </row>
    <row r="75" spans="1:9" ht="18" customHeight="1">
      <c r="A75" s="41" t="s">
        <v>134</v>
      </c>
      <c r="B75" s="26" t="s">
        <v>38</v>
      </c>
      <c r="C75" s="59">
        <v>10739.3</v>
      </c>
      <c r="D75" s="68">
        <v>12278.8</v>
      </c>
      <c r="E75" s="32">
        <f t="shared" si="4"/>
        <v>1539.5</v>
      </c>
      <c r="F75" s="32">
        <f t="shared" si="5"/>
        <v>114.33519875597106</v>
      </c>
      <c r="G75" s="20"/>
      <c r="H75" s="57">
        <f t="shared" si="6"/>
        <v>3608.4048</v>
      </c>
      <c r="I75" s="57">
        <f>D75*D57*6/1000</f>
        <v>4567.7136</v>
      </c>
    </row>
    <row r="76" spans="1:9" ht="18" customHeight="1">
      <c r="A76" s="41" t="s">
        <v>93</v>
      </c>
      <c r="B76" s="26" t="s">
        <v>38</v>
      </c>
      <c r="C76" s="59">
        <v>14134.09</v>
      </c>
      <c r="D76" s="68">
        <v>15442.57</v>
      </c>
      <c r="E76" s="32">
        <f t="shared" si="4"/>
        <v>1308.4799999999996</v>
      </c>
      <c r="F76" s="32">
        <f t="shared" si="5"/>
        <v>109.2576175756628</v>
      </c>
      <c r="G76" s="20"/>
      <c r="H76" s="57">
        <f t="shared" si="6"/>
        <v>2968.1589000000004</v>
      </c>
      <c r="I76" s="57">
        <f>D76*D58*6/1000</f>
        <v>3242.9397</v>
      </c>
    </row>
    <row r="77" spans="1:9" ht="18" customHeight="1">
      <c r="A77" s="41" t="s">
        <v>94</v>
      </c>
      <c r="B77" s="26" t="s">
        <v>38</v>
      </c>
      <c r="C77" s="59">
        <v>17821.7</v>
      </c>
      <c r="D77" s="68">
        <v>25754.2</v>
      </c>
      <c r="E77" s="32">
        <f t="shared" si="4"/>
        <v>7932.5</v>
      </c>
      <c r="F77" s="32">
        <f t="shared" si="5"/>
        <v>144.51034413103127</v>
      </c>
      <c r="G77" s="20"/>
      <c r="H77" s="57">
        <f t="shared" si="6"/>
        <v>1069.302</v>
      </c>
      <c r="I77" s="57">
        <f>D77*D59*6/1000</f>
        <v>618.1008</v>
      </c>
    </row>
    <row r="78" spans="1:9" ht="18" customHeight="1">
      <c r="A78" s="41" t="s">
        <v>95</v>
      </c>
      <c r="B78" s="26" t="s">
        <v>38</v>
      </c>
      <c r="C78" s="59">
        <v>7088.6</v>
      </c>
      <c r="D78" s="68">
        <v>7273.5</v>
      </c>
      <c r="E78" s="32">
        <f t="shared" si="4"/>
        <v>184.89999999999964</v>
      </c>
      <c r="F78" s="32">
        <f t="shared" si="5"/>
        <v>102.60841350901447</v>
      </c>
      <c r="G78" s="20"/>
      <c r="H78" s="57">
        <f t="shared" si="6"/>
        <v>6592.398</v>
      </c>
      <c r="I78" s="57">
        <f>D78*D60*6/1000</f>
        <v>6197.022</v>
      </c>
    </row>
    <row r="79" spans="1:7" ht="16.5" customHeight="1">
      <c r="A79" s="38" t="s">
        <v>39</v>
      </c>
      <c r="B79" s="5"/>
      <c r="C79" s="54"/>
      <c r="D79" s="54"/>
      <c r="E79" s="14"/>
      <c r="F79" s="14"/>
      <c r="G79" s="20"/>
    </row>
    <row r="80" spans="1:6" ht="13.5" customHeight="1">
      <c r="A80" s="40" t="s">
        <v>40</v>
      </c>
      <c r="B80" s="23" t="s">
        <v>35</v>
      </c>
      <c r="C80" s="61">
        <v>25</v>
      </c>
      <c r="D80" s="61">
        <v>17</v>
      </c>
      <c r="E80" s="31">
        <f aca="true" t="shared" si="7" ref="E80:E85">D80-C80</f>
        <v>-8</v>
      </c>
      <c r="F80" s="32">
        <f aca="true" t="shared" si="8" ref="F80:F85">D80/C80*100</f>
        <v>68</v>
      </c>
    </row>
    <row r="81" spans="1:6" ht="12.75">
      <c r="A81" s="41" t="s">
        <v>41</v>
      </c>
      <c r="B81" s="26" t="s">
        <v>35</v>
      </c>
      <c r="C81" s="62">
        <f>C80/C47</f>
        <v>2.525252525252525</v>
      </c>
      <c r="D81" s="62">
        <f>D80/D47</f>
        <v>1.7346938775510203</v>
      </c>
      <c r="E81" s="32">
        <f t="shared" si="7"/>
        <v>-0.7905586477015047</v>
      </c>
      <c r="F81" s="32">
        <f t="shared" si="8"/>
        <v>68.6938775510204</v>
      </c>
    </row>
    <row r="82" spans="1:6" ht="14.25" customHeight="1">
      <c r="A82" s="40" t="s">
        <v>42</v>
      </c>
      <c r="B82" s="23" t="s">
        <v>35</v>
      </c>
      <c r="C82" s="61">
        <v>56</v>
      </c>
      <c r="D82" s="61">
        <v>65</v>
      </c>
      <c r="E82" s="31">
        <f t="shared" si="7"/>
        <v>9</v>
      </c>
      <c r="F82" s="32">
        <f t="shared" si="8"/>
        <v>116.07142857142858</v>
      </c>
    </row>
    <row r="83" spans="1:6" ht="12.75">
      <c r="A83" s="41" t="s">
        <v>41</v>
      </c>
      <c r="B83" s="26" t="s">
        <v>35</v>
      </c>
      <c r="C83" s="59">
        <f>C82/C47</f>
        <v>5.656565656565657</v>
      </c>
      <c r="D83" s="59">
        <f>D82/D47</f>
        <v>6.632653061224489</v>
      </c>
      <c r="E83" s="32">
        <f t="shared" si="7"/>
        <v>0.9760874046588324</v>
      </c>
      <c r="F83" s="32">
        <f t="shared" si="8"/>
        <v>117.25583090379008</v>
      </c>
    </row>
    <row r="84" spans="1:6" ht="15.75" customHeight="1">
      <c r="A84" s="40" t="s">
        <v>43</v>
      </c>
      <c r="B84" s="23" t="s">
        <v>35</v>
      </c>
      <c r="C84" s="61">
        <f>C80-C82</f>
        <v>-31</v>
      </c>
      <c r="D84" s="61">
        <f>D80-D82</f>
        <v>-48</v>
      </c>
      <c r="E84" s="31">
        <f t="shared" si="7"/>
        <v>-17</v>
      </c>
      <c r="F84" s="32">
        <f t="shared" si="8"/>
        <v>154.83870967741936</v>
      </c>
    </row>
    <row r="85" spans="1:6" ht="15.75" customHeight="1">
      <c r="A85" s="41" t="s">
        <v>41</v>
      </c>
      <c r="B85" s="26" t="s">
        <v>35</v>
      </c>
      <c r="C85" s="59">
        <f>C84/C47</f>
        <v>-3.131313131313131</v>
      </c>
      <c r="D85" s="59">
        <f>D84/D47</f>
        <v>-4.897959183673469</v>
      </c>
      <c r="E85" s="32">
        <f t="shared" si="7"/>
        <v>-1.7666460523603376</v>
      </c>
      <c r="F85" s="32">
        <f t="shared" si="8"/>
        <v>156.4186965108624</v>
      </c>
    </row>
    <row r="86" spans="1:7" ht="15" customHeight="1">
      <c r="A86" s="38" t="s">
        <v>44</v>
      </c>
      <c r="B86" s="10"/>
      <c r="C86" s="55"/>
      <c r="D86" s="55"/>
      <c r="E86" s="15"/>
      <c r="F86" s="15"/>
      <c r="G86" s="20"/>
    </row>
    <row r="87" spans="1:7" ht="15.75" customHeight="1" hidden="1">
      <c r="A87" s="41"/>
      <c r="B87" s="26"/>
      <c r="C87" s="49"/>
      <c r="D87" s="49"/>
      <c r="E87" s="28"/>
      <c r="F87" s="28"/>
      <c r="G87" s="20"/>
    </row>
    <row r="88" spans="1:7" ht="12.75">
      <c r="A88" s="40" t="s">
        <v>45</v>
      </c>
      <c r="B88" s="23" t="s">
        <v>35</v>
      </c>
      <c r="C88" s="58">
        <v>1200</v>
      </c>
      <c r="D88" s="58">
        <v>1320</v>
      </c>
      <c r="E88" s="25">
        <f>D88-C88</f>
        <v>120</v>
      </c>
      <c r="F88" s="25">
        <f>D88/C88*100</f>
        <v>110.00000000000001</v>
      </c>
      <c r="G88" s="20"/>
    </row>
    <row r="89" spans="1:7" ht="12.75">
      <c r="A89" s="40" t="s">
        <v>46</v>
      </c>
      <c r="B89" s="23" t="s">
        <v>120</v>
      </c>
      <c r="C89" s="58">
        <v>5</v>
      </c>
      <c r="D89" s="58">
        <v>7</v>
      </c>
      <c r="E89" s="25">
        <f>D89-C89</f>
        <v>2</v>
      </c>
      <c r="F89" s="25">
        <f>D89/C89*100</f>
        <v>140</v>
      </c>
      <c r="G89" s="20"/>
    </row>
    <row r="90" spans="1:7" ht="12.75">
      <c r="A90" s="41" t="s">
        <v>47</v>
      </c>
      <c r="B90" s="26" t="s">
        <v>120</v>
      </c>
      <c r="C90" s="61">
        <v>0</v>
      </c>
      <c r="D90" s="61">
        <v>0</v>
      </c>
      <c r="E90" s="33">
        <f>D90-C90</f>
        <v>0</v>
      </c>
      <c r="F90" s="33" t="e">
        <f>D90/C90*100</f>
        <v>#DIV/0!</v>
      </c>
      <c r="G90" s="20"/>
    </row>
    <row r="91" spans="1:7" ht="12.75">
      <c r="A91" s="40" t="s">
        <v>48</v>
      </c>
      <c r="B91" s="23" t="s">
        <v>120</v>
      </c>
      <c r="C91" s="58">
        <v>5</v>
      </c>
      <c r="D91" s="58">
        <v>7</v>
      </c>
      <c r="E91" s="25">
        <f>D91-C91</f>
        <v>2</v>
      </c>
      <c r="F91" s="25">
        <f>D91/C91*100</f>
        <v>140</v>
      </c>
      <c r="G91" s="20"/>
    </row>
    <row r="92" spans="1:7" ht="12.75">
      <c r="A92" s="40" t="s">
        <v>49</v>
      </c>
      <c r="B92" s="23" t="s">
        <v>120</v>
      </c>
      <c r="C92" s="58">
        <v>1</v>
      </c>
      <c r="D92" s="58">
        <v>1</v>
      </c>
      <c r="E92" s="25">
        <f>D92-C92</f>
        <v>0</v>
      </c>
      <c r="F92" s="25">
        <f>D92/C92*100</f>
        <v>100</v>
      </c>
      <c r="G92" s="20"/>
    </row>
    <row r="93" spans="1:7" ht="14.25" customHeight="1">
      <c r="A93" s="40" t="s">
        <v>50</v>
      </c>
      <c r="B93" s="23"/>
      <c r="C93" s="52"/>
      <c r="D93" s="52"/>
      <c r="E93" s="29"/>
      <c r="F93" s="29"/>
      <c r="G93" s="20"/>
    </row>
    <row r="94" spans="1:7" ht="12.75">
      <c r="A94" s="41" t="s">
        <v>96</v>
      </c>
      <c r="B94" s="26"/>
      <c r="C94" s="61">
        <v>24</v>
      </c>
      <c r="D94" s="61">
        <v>21</v>
      </c>
      <c r="E94" s="32">
        <f>D94-C94</f>
        <v>-3</v>
      </c>
      <c r="F94" s="32">
        <f>D94/C94*100</f>
        <v>87.5</v>
      </c>
      <c r="G94" s="20"/>
    </row>
    <row r="95" spans="1:7" ht="12.75">
      <c r="A95" s="41" t="s">
        <v>51</v>
      </c>
      <c r="B95" s="26" t="s">
        <v>124</v>
      </c>
      <c r="C95" s="59">
        <v>384.2</v>
      </c>
      <c r="D95" s="59">
        <v>265.2</v>
      </c>
      <c r="E95" s="48" t="s">
        <v>130</v>
      </c>
      <c r="F95" s="32" t="s">
        <v>131</v>
      </c>
      <c r="G95" s="20"/>
    </row>
    <row r="96" spans="1:6" ht="12.75">
      <c r="A96" s="40" t="s">
        <v>52</v>
      </c>
      <c r="B96" s="34" t="s">
        <v>85</v>
      </c>
      <c r="C96" s="50" t="s">
        <v>85</v>
      </c>
      <c r="D96" s="50" t="s">
        <v>85</v>
      </c>
      <c r="E96" s="25" t="s">
        <v>85</v>
      </c>
      <c r="F96" s="25" t="s">
        <v>85</v>
      </c>
    </row>
    <row r="97" spans="1:6" ht="12.75">
      <c r="A97" s="41" t="s">
        <v>53</v>
      </c>
      <c r="B97" s="26" t="s">
        <v>34</v>
      </c>
      <c r="C97" s="50">
        <v>0</v>
      </c>
      <c r="D97" s="50">
        <v>0</v>
      </c>
      <c r="E97" s="25">
        <f>D97-C97</f>
        <v>0</v>
      </c>
      <c r="F97" s="25"/>
    </row>
    <row r="98" spans="1:6" ht="12.75">
      <c r="A98" s="41" t="s">
        <v>54</v>
      </c>
      <c r="B98" s="26" t="s">
        <v>56</v>
      </c>
      <c r="C98" s="50">
        <v>0</v>
      </c>
      <c r="D98" s="50">
        <v>0</v>
      </c>
      <c r="E98" s="25">
        <f>D98-C98</f>
        <v>0</v>
      </c>
      <c r="F98" s="25"/>
    </row>
    <row r="99" spans="1:6" ht="12.75">
      <c r="A99" s="41" t="s">
        <v>55</v>
      </c>
      <c r="B99" s="26" t="s">
        <v>31</v>
      </c>
      <c r="C99" s="50">
        <v>0</v>
      </c>
      <c r="D99" s="50">
        <v>0</v>
      </c>
      <c r="E99" s="25">
        <f>D99-C99</f>
        <v>0</v>
      </c>
      <c r="F99" s="25"/>
    </row>
    <row r="100" spans="1:6" ht="12.75">
      <c r="A100" s="39" t="s">
        <v>57</v>
      </c>
      <c r="B100" s="2" t="s">
        <v>3</v>
      </c>
      <c r="C100" s="59">
        <v>0</v>
      </c>
      <c r="D100" s="59">
        <v>0</v>
      </c>
      <c r="E100" s="9">
        <f>D100-C100</f>
        <v>0</v>
      </c>
      <c r="F100" s="9"/>
    </row>
    <row r="101" spans="1:6" ht="24.75" customHeight="1">
      <c r="A101" s="38" t="s">
        <v>58</v>
      </c>
      <c r="B101" s="10"/>
      <c r="C101" s="11" t="s">
        <v>59</v>
      </c>
      <c r="D101" s="63" t="s">
        <v>60</v>
      </c>
      <c r="E101" s="15"/>
      <c r="F101" s="15"/>
    </row>
    <row r="102" spans="1:7" ht="12.75">
      <c r="A102" s="40" t="s">
        <v>61</v>
      </c>
      <c r="B102" s="23" t="s">
        <v>124</v>
      </c>
      <c r="C102" s="50">
        <f>C104+C105+C106+C107+C108+C109+C110+C112+C115+C116</f>
        <v>5165.000000000001</v>
      </c>
      <c r="D102" s="50">
        <f>D104+D105+D106+D107+D108+D109+D110+D111+D116+D113+D115+D112</f>
        <v>3828.2</v>
      </c>
      <c r="E102" s="25">
        <f>E104+E105+E106+E107+E108+E109+E110+E111+E116+E113+E115+E112</f>
        <v>-1336.8</v>
      </c>
      <c r="F102" s="25">
        <f>D102/C102*100</f>
        <v>74.11810261374634</v>
      </c>
      <c r="G102" s="20"/>
    </row>
    <row r="103" spans="1:6" ht="12.75">
      <c r="A103" s="41" t="s">
        <v>62</v>
      </c>
      <c r="B103" s="26"/>
      <c r="C103" s="59"/>
      <c r="D103" s="59"/>
      <c r="E103" s="32"/>
      <c r="F103" s="32"/>
    </row>
    <row r="104" spans="1:6" ht="12.75">
      <c r="A104" s="41" t="s">
        <v>108</v>
      </c>
      <c r="B104" s="26"/>
      <c r="C104" s="59">
        <v>3211.3</v>
      </c>
      <c r="D104" s="59">
        <v>2421.3</v>
      </c>
      <c r="E104" s="32">
        <f>D104-C104</f>
        <v>-790</v>
      </c>
      <c r="F104" s="32">
        <f>D104/C104*100</f>
        <v>75.39937097125775</v>
      </c>
    </row>
    <row r="105" spans="1:6" ht="12.75" hidden="1">
      <c r="A105" s="41" t="s">
        <v>113</v>
      </c>
      <c r="B105" s="26"/>
      <c r="C105" s="59">
        <v>0</v>
      </c>
      <c r="D105" s="59">
        <v>0</v>
      </c>
      <c r="E105" s="32">
        <f>D105-C105</f>
        <v>0</v>
      </c>
      <c r="F105" s="32" t="e">
        <f>D105/C105*100</f>
        <v>#DIV/0!</v>
      </c>
    </row>
    <row r="106" spans="1:6" ht="0.75" customHeight="1">
      <c r="A106" s="41" t="s">
        <v>112</v>
      </c>
      <c r="B106" s="26"/>
      <c r="C106" s="59">
        <v>0</v>
      </c>
      <c r="D106" s="59">
        <v>0</v>
      </c>
      <c r="E106" s="32">
        <f>D106-C106</f>
        <v>0</v>
      </c>
      <c r="F106" s="32" t="e">
        <f>D106/C106*100</f>
        <v>#DIV/0!</v>
      </c>
    </row>
    <row r="107" spans="1:6" ht="12.75">
      <c r="A107" s="41" t="s">
        <v>109</v>
      </c>
      <c r="B107" s="26"/>
      <c r="C107" s="59">
        <v>217</v>
      </c>
      <c r="D107" s="59">
        <v>576.7</v>
      </c>
      <c r="E107" s="32">
        <f aca="true" t="shared" si="9" ref="E107:E116">D107-C107</f>
        <v>359.70000000000005</v>
      </c>
      <c r="F107" s="32">
        <f>D107/C107*100</f>
        <v>265.7603686635945</v>
      </c>
    </row>
    <row r="108" spans="1:6" ht="12.75">
      <c r="A108" s="41" t="s">
        <v>111</v>
      </c>
      <c r="B108" s="26"/>
      <c r="C108" s="59">
        <v>815</v>
      </c>
      <c r="D108" s="59">
        <v>67.4</v>
      </c>
      <c r="E108" s="32">
        <f>D108-C108</f>
        <v>-747.6</v>
      </c>
      <c r="F108" s="32">
        <f>D108/C108*100</f>
        <v>8.269938650306749</v>
      </c>
    </row>
    <row r="109" spans="1:6" ht="12.75">
      <c r="A109" s="41" t="s">
        <v>110</v>
      </c>
      <c r="B109" s="26"/>
      <c r="C109" s="59">
        <v>890.3</v>
      </c>
      <c r="D109" s="59">
        <v>711.1</v>
      </c>
      <c r="E109" s="32">
        <f t="shared" si="9"/>
        <v>-179.19999999999993</v>
      </c>
      <c r="F109" s="32">
        <f aca="true" t="shared" si="10" ref="F109:F115">D109/C109*100</f>
        <v>79.87195327417726</v>
      </c>
    </row>
    <row r="110" spans="1:6" ht="12.75">
      <c r="A110" s="41" t="s">
        <v>114</v>
      </c>
      <c r="B110" s="26"/>
      <c r="C110" s="59">
        <v>7.8</v>
      </c>
      <c r="D110" s="59">
        <v>6.9</v>
      </c>
      <c r="E110" s="32">
        <f t="shared" si="9"/>
        <v>-0.8999999999999995</v>
      </c>
      <c r="F110" s="32">
        <f t="shared" si="10"/>
        <v>88.46153846153847</v>
      </c>
    </row>
    <row r="111" spans="1:6" ht="12.75">
      <c r="A111" s="41" t="s">
        <v>115</v>
      </c>
      <c r="B111" s="26"/>
      <c r="C111" s="59">
        <v>0</v>
      </c>
      <c r="D111" s="59">
        <v>0</v>
      </c>
      <c r="E111" s="32">
        <f t="shared" si="9"/>
        <v>0</v>
      </c>
      <c r="F111" s="32" t="e">
        <f t="shared" si="10"/>
        <v>#DIV/0!</v>
      </c>
    </row>
    <row r="112" spans="1:6" ht="12.75">
      <c r="A112" s="39" t="s">
        <v>116</v>
      </c>
      <c r="B112" s="2"/>
      <c r="C112" s="59">
        <v>20.5</v>
      </c>
      <c r="D112" s="59">
        <v>43.2</v>
      </c>
      <c r="E112" s="9">
        <f t="shared" si="9"/>
        <v>22.700000000000003</v>
      </c>
      <c r="F112" s="9">
        <f t="shared" si="10"/>
        <v>210.7317073170732</v>
      </c>
    </row>
    <row r="113" spans="1:6" ht="12.75">
      <c r="A113" s="39" t="s">
        <v>123</v>
      </c>
      <c r="B113" s="2"/>
      <c r="C113" s="59">
        <v>0</v>
      </c>
      <c r="D113" s="59">
        <v>0</v>
      </c>
      <c r="E113" s="9">
        <f t="shared" si="9"/>
        <v>0</v>
      </c>
      <c r="F113" s="9"/>
    </row>
    <row r="114" spans="1:6" ht="12.75">
      <c r="A114" s="39" t="s">
        <v>117</v>
      </c>
      <c r="B114" s="2"/>
      <c r="C114" s="59">
        <v>0</v>
      </c>
      <c r="D114" s="59">
        <v>0</v>
      </c>
      <c r="E114" s="9">
        <f t="shared" si="9"/>
        <v>0</v>
      </c>
      <c r="F114" s="9"/>
    </row>
    <row r="115" spans="1:6" ht="12.75">
      <c r="A115" s="39" t="s">
        <v>118</v>
      </c>
      <c r="B115" s="2"/>
      <c r="C115" s="59">
        <v>3.1</v>
      </c>
      <c r="D115" s="59">
        <v>1.6</v>
      </c>
      <c r="E115" s="9">
        <f t="shared" si="9"/>
        <v>-1.5</v>
      </c>
      <c r="F115" s="9">
        <f t="shared" si="10"/>
        <v>51.61290322580645</v>
      </c>
    </row>
    <row r="116" spans="1:6" ht="12.75">
      <c r="A116" s="41" t="s">
        <v>122</v>
      </c>
      <c r="B116" s="26"/>
      <c r="C116" s="59">
        <v>0</v>
      </c>
      <c r="D116" s="59">
        <v>0</v>
      </c>
      <c r="E116" s="32">
        <f t="shared" si="9"/>
        <v>0</v>
      </c>
      <c r="F116" s="32"/>
    </row>
    <row r="117" spans="1:6" ht="25.5">
      <c r="A117" s="43" t="s">
        <v>63</v>
      </c>
      <c r="B117" s="23" t="s">
        <v>124</v>
      </c>
      <c r="C117" s="50">
        <v>24.2</v>
      </c>
      <c r="D117" s="50">
        <v>9</v>
      </c>
      <c r="E117" s="32">
        <f aca="true" t="shared" si="11" ref="E117:E126">D117-C117</f>
        <v>-15.2</v>
      </c>
      <c r="F117" s="32">
        <f aca="true" t="shared" si="12" ref="F117:F126">D117/C117*100</f>
        <v>37.190082644628106</v>
      </c>
    </row>
    <row r="118" spans="1:6" ht="12.75">
      <c r="A118" s="40" t="s">
        <v>79</v>
      </c>
      <c r="B118" s="23" t="s">
        <v>124</v>
      </c>
      <c r="C118" s="50">
        <v>0</v>
      </c>
      <c r="D118" s="50">
        <v>0</v>
      </c>
      <c r="E118" s="32">
        <f t="shared" si="11"/>
        <v>0</v>
      </c>
      <c r="F118" s="25"/>
    </row>
    <row r="119" spans="1:7" ht="12.75">
      <c r="A119" s="40" t="s">
        <v>83</v>
      </c>
      <c r="B119" s="23" t="s">
        <v>124</v>
      </c>
      <c r="C119" s="50">
        <f>C121+C122+C123</f>
        <v>8222.199999999999</v>
      </c>
      <c r="D119" s="50">
        <f>D121+D122+D123</f>
        <v>3264.09</v>
      </c>
      <c r="E119" s="25">
        <f t="shared" si="11"/>
        <v>-4958.109999999999</v>
      </c>
      <c r="F119" s="25">
        <f t="shared" si="12"/>
        <v>39.69849918513294</v>
      </c>
      <c r="G119" s="20"/>
    </row>
    <row r="120" spans="1:6" ht="12.75">
      <c r="A120" s="41" t="s">
        <v>8</v>
      </c>
      <c r="B120" s="26"/>
      <c r="C120" s="49"/>
      <c r="D120" s="49"/>
      <c r="E120" s="33"/>
      <c r="F120" s="33"/>
    </row>
    <row r="121" spans="1:6" ht="12.75">
      <c r="A121" s="41" t="s">
        <v>80</v>
      </c>
      <c r="B121" s="26" t="s">
        <v>124</v>
      </c>
      <c r="C121" s="59">
        <v>4358.2</v>
      </c>
      <c r="D121" s="59">
        <v>2397</v>
      </c>
      <c r="E121" s="33">
        <f t="shared" si="11"/>
        <v>-1961.1999999999998</v>
      </c>
      <c r="F121" s="33">
        <f t="shared" si="12"/>
        <v>54.99977054747372</v>
      </c>
    </row>
    <row r="122" spans="1:6" ht="12.75">
      <c r="A122" s="41" t="s">
        <v>81</v>
      </c>
      <c r="B122" s="26" t="s">
        <v>124</v>
      </c>
      <c r="C122" s="59">
        <v>346.9</v>
      </c>
      <c r="D122" s="59">
        <v>153.1</v>
      </c>
      <c r="E122" s="33">
        <f t="shared" si="11"/>
        <v>-193.79999999999998</v>
      </c>
      <c r="F122" s="33">
        <f t="shared" si="12"/>
        <v>44.133756125684634</v>
      </c>
    </row>
    <row r="123" spans="1:6" ht="12.75">
      <c r="A123" s="41" t="s">
        <v>82</v>
      </c>
      <c r="B123" s="26" t="s">
        <v>124</v>
      </c>
      <c r="C123" s="59">
        <v>3517.1</v>
      </c>
      <c r="D123" s="59">
        <v>713.99</v>
      </c>
      <c r="E123" s="33">
        <f t="shared" si="11"/>
        <v>-2803.1099999999997</v>
      </c>
      <c r="F123" s="33">
        <f t="shared" si="12"/>
        <v>20.300531688038443</v>
      </c>
    </row>
    <row r="124" spans="1:6" ht="12.75">
      <c r="A124" s="40" t="s">
        <v>71</v>
      </c>
      <c r="B124" s="23" t="s">
        <v>124</v>
      </c>
      <c r="C124" s="50">
        <f>C119+C118+C102</f>
        <v>13387.2</v>
      </c>
      <c r="D124" s="50">
        <f>D119+D118+D102</f>
        <v>7092.29</v>
      </c>
      <c r="E124" s="25">
        <f t="shared" si="11"/>
        <v>-6294.910000000001</v>
      </c>
      <c r="F124" s="32">
        <f t="shared" si="12"/>
        <v>52.978143301063696</v>
      </c>
    </row>
    <row r="125" spans="1:6" ht="12.75">
      <c r="A125" s="40"/>
      <c r="B125" s="23"/>
      <c r="C125" s="52"/>
      <c r="D125" s="52"/>
      <c r="E125" s="29"/>
      <c r="F125" s="29"/>
    </row>
    <row r="126" spans="1:6" ht="12.75">
      <c r="A126" s="40" t="s">
        <v>72</v>
      </c>
      <c r="B126" s="23" t="s">
        <v>124</v>
      </c>
      <c r="C126" s="50">
        <f>SUM(C128:C138)</f>
        <v>29353</v>
      </c>
      <c r="D126" s="50">
        <f>SUM(D128:D138)</f>
        <v>9229.77</v>
      </c>
      <c r="E126" s="24">
        <f t="shared" si="11"/>
        <v>-20123.23</v>
      </c>
      <c r="F126" s="24">
        <f t="shared" si="12"/>
        <v>31.444043198310222</v>
      </c>
    </row>
    <row r="127" spans="1:6" ht="12.75">
      <c r="A127" s="41" t="s">
        <v>64</v>
      </c>
      <c r="B127" s="23" t="s">
        <v>124</v>
      </c>
      <c r="C127" s="49"/>
      <c r="D127" s="49"/>
      <c r="E127" s="28"/>
      <c r="F127" s="28"/>
    </row>
    <row r="128" spans="1:6" ht="12.75">
      <c r="A128" s="41" t="s">
        <v>97</v>
      </c>
      <c r="B128" s="23" t="s">
        <v>124</v>
      </c>
      <c r="C128" s="59">
        <v>7696.2</v>
      </c>
      <c r="D128" s="59">
        <v>3702.1</v>
      </c>
      <c r="E128" s="32">
        <v>0</v>
      </c>
      <c r="F128" s="32">
        <v>100</v>
      </c>
    </row>
    <row r="129" spans="1:6" ht="12.75">
      <c r="A129" s="41" t="s">
        <v>98</v>
      </c>
      <c r="B129" s="23" t="s">
        <v>124</v>
      </c>
      <c r="C129" s="59">
        <v>346.7</v>
      </c>
      <c r="D129" s="59">
        <v>156.3</v>
      </c>
      <c r="E129" s="32">
        <v>0</v>
      </c>
      <c r="F129" s="32">
        <v>100</v>
      </c>
    </row>
    <row r="130" spans="1:8" ht="25.5">
      <c r="A130" s="44" t="s">
        <v>99</v>
      </c>
      <c r="B130" s="23" t="s">
        <v>124</v>
      </c>
      <c r="C130" s="59">
        <v>0</v>
      </c>
      <c r="D130" s="59">
        <v>0</v>
      </c>
      <c r="E130" s="32">
        <v>0</v>
      </c>
      <c r="F130" s="32">
        <v>0</v>
      </c>
      <c r="H130" s="1" t="s">
        <v>135</v>
      </c>
    </row>
    <row r="131" spans="1:6" ht="12.75">
      <c r="A131" s="41" t="s">
        <v>100</v>
      </c>
      <c r="B131" s="23" t="s">
        <v>124</v>
      </c>
      <c r="C131" s="59">
        <v>1056</v>
      </c>
      <c r="D131" s="59">
        <v>510.98</v>
      </c>
      <c r="E131" s="32">
        <v>0.03</v>
      </c>
      <c r="F131" s="32">
        <v>100</v>
      </c>
    </row>
    <row r="132" spans="1:6" ht="12.75">
      <c r="A132" s="41" t="s">
        <v>101</v>
      </c>
      <c r="B132" s="23" t="s">
        <v>124</v>
      </c>
      <c r="C132" s="59">
        <v>3203.3</v>
      </c>
      <c r="D132" s="59">
        <v>489.89</v>
      </c>
      <c r="E132" s="32">
        <f>D132-C132</f>
        <v>-2713.4100000000003</v>
      </c>
      <c r="F132" s="32">
        <f>D132/C132*100</f>
        <v>15.293291293353729</v>
      </c>
    </row>
    <row r="133" spans="1:6" ht="12.75">
      <c r="A133" s="41" t="s">
        <v>102</v>
      </c>
      <c r="B133" s="23" t="s">
        <v>124</v>
      </c>
      <c r="C133" s="59">
        <v>700</v>
      </c>
      <c r="D133" s="59">
        <v>191</v>
      </c>
      <c r="E133" s="32">
        <v>0</v>
      </c>
      <c r="F133" s="32">
        <v>100</v>
      </c>
    </row>
    <row r="134" spans="1:6" ht="12.75">
      <c r="A134" s="41" t="s">
        <v>103</v>
      </c>
      <c r="B134" s="23" t="s">
        <v>124</v>
      </c>
      <c r="C134" s="59">
        <v>11954.8</v>
      </c>
      <c r="D134" s="59">
        <v>1854.8</v>
      </c>
      <c r="E134" s="32">
        <f>D134-C134</f>
        <v>-10100</v>
      </c>
      <c r="F134" s="32">
        <f>D134/C134*100</f>
        <v>15.515106902666712</v>
      </c>
    </row>
    <row r="135" spans="1:6" ht="12.75">
      <c r="A135" s="41" t="s">
        <v>104</v>
      </c>
      <c r="B135" s="23" t="s">
        <v>124</v>
      </c>
      <c r="C135" s="59">
        <v>0</v>
      </c>
      <c r="D135" s="59">
        <v>0</v>
      </c>
      <c r="E135" s="32">
        <v>0</v>
      </c>
      <c r="F135" s="32">
        <v>0</v>
      </c>
    </row>
    <row r="136" spans="1:6" ht="12.75">
      <c r="A136" s="45" t="s">
        <v>105</v>
      </c>
      <c r="B136" s="23" t="s">
        <v>124</v>
      </c>
      <c r="C136" s="59">
        <v>3890</v>
      </c>
      <c r="D136" s="59">
        <v>2081.4</v>
      </c>
      <c r="E136" s="32">
        <f>D136-C136</f>
        <v>-1808.6</v>
      </c>
      <c r="F136" s="32">
        <f>D136/C136*100</f>
        <v>53.50642673521852</v>
      </c>
    </row>
    <row r="137" spans="1:6" ht="12.75">
      <c r="A137" s="45" t="s">
        <v>106</v>
      </c>
      <c r="B137" s="23" t="s">
        <v>124</v>
      </c>
      <c r="C137" s="59">
        <v>456</v>
      </c>
      <c r="D137" s="59">
        <v>229.8</v>
      </c>
      <c r="E137" s="32">
        <v>0</v>
      </c>
      <c r="F137" s="32">
        <v>100</v>
      </c>
    </row>
    <row r="138" spans="1:6" ht="12.75">
      <c r="A138" s="45" t="s">
        <v>107</v>
      </c>
      <c r="B138" s="23" t="s">
        <v>124</v>
      </c>
      <c r="C138" s="59">
        <v>50</v>
      </c>
      <c r="D138" s="59">
        <v>13.5</v>
      </c>
      <c r="E138" s="32">
        <v>0</v>
      </c>
      <c r="F138" s="32">
        <v>100</v>
      </c>
    </row>
    <row r="139" spans="1:6" s="3" customFormat="1" ht="12.75">
      <c r="A139" s="41"/>
      <c r="B139" s="23"/>
      <c r="C139" s="27"/>
      <c r="D139" s="49"/>
      <c r="E139" s="28"/>
      <c r="F139" s="28"/>
    </row>
    <row r="140" spans="1:6" ht="12.75" hidden="1">
      <c r="A140" s="42" t="s">
        <v>73</v>
      </c>
      <c r="B140" s="8"/>
      <c r="C140" s="16"/>
      <c r="D140" s="64"/>
      <c r="E140" s="16"/>
      <c r="F140" s="16"/>
    </row>
    <row r="141" spans="1:6" ht="12.75" hidden="1">
      <c r="A141" s="39" t="s">
        <v>65</v>
      </c>
      <c r="B141" s="2" t="s">
        <v>7</v>
      </c>
      <c r="C141" s="17" t="s">
        <v>36</v>
      </c>
      <c r="D141" s="65" t="s">
        <v>36</v>
      </c>
      <c r="E141" s="17" t="s">
        <v>36</v>
      </c>
      <c r="F141" s="17" t="s">
        <v>36</v>
      </c>
    </row>
    <row r="142" spans="1:6" ht="12.75" hidden="1">
      <c r="A142" s="39" t="s">
        <v>66</v>
      </c>
      <c r="B142" s="2" t="s">
        <v>7</v>
      </c>
      <c r="C142" s="17" t="s">
        <v>36</v>
      </c>
      <c r="D142" s="65" t="s">
        <v>36</v>
      </c>
      <c r="E142" s="17" t="s">
        <v>36</v>
      </c>
      <c r="F142" s="17" t="s">
        <v>36</v>
      </c>
    </row>
    <row r="143" spans="1:6" ht="12.75" hidden="1">
      <c r="A143" s="42" t="s">
        <v>74</v>
      </c>
      <c r="B143" s="8" t="s">
        <v>7</v>
      </c>
      <c r="C143" s="16" t="s">
        <v>36</v>
      </c>
      <c r="D143" s="64" t="s">
        <v>36</v>
      </c>
      <c r="E143" s="16" t="s">
        <v>36</v>
      </c>
      <c r="F143" s="16" t="s">
        <v>36</v>
      </c>
    </row>
    <row r="144" spans="1:6" ht="12.75" hidden="1">
      <c r="A144" s="42" t="s">
        <v>75</v>
      </c>
      <c r="B144" s="8"/>
      <c r="C144" s="16"/>
      <c r="D144" s="64"/>
      <c r="E144" s="16"/>
      <c r="F144" s="16"/>
    </row>
    <row r="145" spans="1:6" ht="12.75" hidden="1">
      <c r="A145" s="39" t="s">
        <v>67</v>
      </c>
      <c r="B145" s="2"/>
      <c r="C145" s="17" t="s">
        <v>36</v>
      </c>
      <c r="D145" s="65" t="s">
        <v>36</v>
      </c>
      <c r="E145" s="17" t="s">
        <v>36</v>
      </c>
      <c r="F145" s="17" t="s">
        <v>36</v>
      </c>
    </row>
    <row r="146" spans="1:6" ht="12.75" hidden="1">
      <c r="A146" s="39" t="s">
        <v>68</v>
      </c>
      <c r="B146" s="2" t="s">
        <v>31</v>
      </c>
      <c r="C146" s="17" t="s">
        <v>36</v>
      </c>
      <c r="D146" s="65" t="s">
        <v>36</v>
      </c>
      <c r="E146" s="17" t="s">
        <v>36</v>
      </c>
      <c r="F146" s="17" t="s">
        <v>36</v>
      </c>
    </row>
    <row r="147" spans="1:6" ht="12.75" hidden="1">
      <c r="A147" s="42" t="s">
        <v>76</v>
      </c>
      <c r="B147" s="8" t="s">
        <v>31</v>
      </c>
      <c r="C147" s="16" t="s">
        <v>36</v>
      </c>
      <c r="D147" s="64" t="s">
        <v>36</v>
      </c>
      <c r="E147" s="16" t="s">
        <v>36</v>
      </c>
      <c r="F147" s="16" t="s">
        <v>36</v>
      </c>
    </row>
    <row r="148" spans="1:6" ht="12.75" hidden="1">
      <c r="A148" s="39" t="s">
        <v>69</v>
      </c>
      <c r="B148" s="2"/>
      <c r="C148" s="18"/>
      <c r="D148" s="66"/>
      <c r="E148" s="18"/>
      <c r="F148" s="18"/>
    </row>
    <row r="149" spans="3:6" ht="15" customHeight="1">
      <c r="C149" s="19"/>
      <c r="D149" s="67"/>
      <c r="E149" s="19"/>
      <c r="F149" s="19"/>
    </row>
    <row r="150" spans="1:6" ht="12.75">
      <c r="A150" s="46" t="s">
        <v>128</v>
      </c>
      <c r="B150" s="21"/>
      <c r="C150" s="21"/>
      <c r="D150" s="71" t="s">
        <v>129</v>
      </c>
      <c r="E150" s="71"/>
      <c r="F150" s="71"/>
    </row>
    <row r="152" spans="1:10" ht="12.75">
      <c r="A152" s="47" t="s">
        <v>119</v>
      </c>
      <c r="B152" s="22"/>
      <c r="C152" s="22"/>
      <c r="D152" s="71" t="s">
        <v>121</v>
      </c>
      <c r="E152" s="71"/>
      <c r="F152" s="71"/>
      <c r="G152" s="22"/>
      <c r="H152" s="22"/>
      <c r="I152" s="22"/>
      <c r="J152" s="22"/>
    </row>
    <row r="154" spans="1:6" ht="12.75">
      <c r="A154" s="46"/>
      <c r="B154" s="21"/>
      <c r="C154" s="21"/>
      <c r="D154" s="71"/>
      <c r="E154" s="71"/>
      <c r="F154" s="71"/>
    </row>
  </sheetData>
  <sheetProtection/>
  <mergeCells count="14">
    <mergeCell ref="H66:H67"/>
    <mergeCell ref="I66:I67"/>
    <mergeCell ref="H65:I65"/>
    <mergeCell ref="C9:C10"/>
    <mergeCell ref="D9:D10"/>
    <mergeCell ref="D152:F152"/>
    <mergeCell ref="A5:F5"/>
    <mergeCell ref="D150:F150"/>
    <mergeCell ref="D154:F154"/>
    <mergeCell ref="A9:A10"/>
    <mergeCell ref="B9:B10"/>
    <mergeCell ref="F9:F10"/>
    <mergeCell ref="A6:F6"/>
    <mergeCell ref="A7:F7"/>
  </mergeCells>
  <printOptions horizontalCentered="1"/>
  <pageMargins left="0.3937007874015748" right="0.1968503937007874" top="0.1968503937007874" bottom="0.1968503937007874" header="0.5118110236220472" footer="0.5118110236220472"/>
  <pageSetup fitToHeight="2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Даньшина</dc:creator>
  <cp:keywords/>
  <dc:description/>
  <cp:lastModifiedBy>Евгений</cp:lastModifiedBy>
  <cp:lastPrinted>2017-08-01T11:37:21Z</cp:lastPrinted>
  <dcterms:created xsi:type="dcterms:W3CDTF">2014-02-04T09:52:42Z</dcterms:created>
  <dcterms:modified xsi:type="dcterms:W3CDTF">2017-08-01T11:59:49Z</dcterms:modified>
  <cp:category/>
  <cp:version/>
  <cp:contentType/>
  <cp:contentStatus/>
</cp:coreProperties>
</file>