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1 полугодие 2022 г." sheetId="1" r:id="rId1"/>
    <sheet name="Лист1" sheetId="2" r:id="rId2"/>
  </sheets>
  <definedNames>
    <definedName name="Excel_BuiltIn_Print_Area_1">'1 полугодие 2022 г.'!$A$3:$F$149</definedName>
    <definedName name="_xlnm.Print_Area" localSheetId="0">'1 полугодие 2022 г.'!$A$3:$F$155</definedName>
  </definedNames>
  <calcPr fullCalcOnLoad="1"/>
</workbook>
</file>

<file path=xl/sharedStrings.xml><?xml version="1.0" encoding="utf-8"?>
<sst xmlns="http://schemas.openxmlformats.org/spreadsheetml/2006/main" count="319" uniqueCount="147">
  <si>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</si>
  <si>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</si>
  <si>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</si>
  <si>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</si>
  <si>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</si>
  <si>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</si>
  <si>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в том числе:</t>
  </si>
  <si>
    <t>тонн</t>
  </si>
  <si>
    <t>тыс.шт.</t>
  </si>
  <si>
    <t xml:space="preserve">                  КРС</t>
  </si>
  <si>
    <t>гол.</t>
  </si>
  <si>
    <t xml:space="preserve">                  коров</t>
  </si>
  <si>
    <t xml:space="preserve">                  свиней</t>
  </si>
  <si>
    <t xml:space="preserve">                  птицы</t>
  </si>
  <si>
    <t>тыс.гол.</t>
  </si>
  <si>
    <t>тыс.руб</t>
  </si>
  <si>
    <t>ЗАНЯТОСТЬ НАСЕЛЕНИЯ:</t>
  </si>
  <si>
    <t>чел.</t>
  </si>
  <si>
    <t xml:space="preserve">                    - общей</t>
  </si>
  <si>
    <t xml:space="preserve">                    - регистрируемой</t>
  </si>
  <si>
    <t>руб.</t>
  </si>
  <si>
    <t>ДЕМОГРАФИЯ</t>
  </si>
  <si>
    <t>1.Количество родившихся</t>
  </si>
  <si>
    <t>2.Количество умерших</t>
  </si>
  <si>
    <t>3.Естественная убыль (-), прирост населения</t>
  </si>
  <si>
    <t>СОЦИАЛЬНАЯ ЗАЩИТА</t>
  </si>
  <si>
    <t>в том числе в вышестоящие организации</t>
  </si>
  <si>
    <t>ИСПОЛНЕНИЕ БЮДЖЕТА</t>
  </si>
  <si>
    <t>в том числе в разрезе налогов и платежей:</t>
  </si>
  <si>
    <t>2.Доходы от предпринимательской и другой приносящей доход деятельности</t>
  </si>
  <si>
    <t>4. Трудоустроено</t>
  </si>
  <si>
    <t xml:space="preserve">3. Спонсорские средства </t>
  </si>
  <si>
    <t>дотации</t>
  </si>
  <si>
    <t>субвенции</t>
  </si>
  <si>
    <t>межбюджетные трансферты</t>
  </si>
  <si>
    <t>Показатели социально-экономического развития</t>
  </si>
  <si>
    <t>5. Признано безработными</t>
  </si>
  <si>
    <t>6.Число безработных на конец отчетного периода</t>
  </si>
  <si>
    <t>МУК "Кривянский СДК № 1"</t>
  </si>
  <si>
    <t>ООО НЗСМ</t>
  </si>
  <si>
    <t xml:space="preserve">             - упрощеная система налогообложения</t>
  </si>
  <si>
    <t xml:space="preserve">             - акцизы</t>
  </si>
  <si>
    <t xml:space="preserve">             - аренда земли</t>
  </si>
  <si>
    <t xml:space="preserve">             - продажа земельных участков</t>
  </si>
  <si>
    <t>ед.</t>
  </si>
  <si>
    <t xml:space="preserve">             - доходы от реализации имущества</t>
  </si>
  <si>
    <t>тыс.руб.</t>
  </si>
  <si>
    <t>ООО ЮТЭР</t>
  </si>
  <si>
    <t>7.Уровень регистрируемой безработицы:</t>
  </si>
  <si>
    <t>НДФЛ</t>
  </si>
  <si>
    <t>ЕСХН</t>
  </si>
  <si>
    <t>Налог на имущество физ. лиц</t>
  </si>
  <si>
    <t>Земельный налог</t>
  </si>
  <si>
    <t>Государственная пошлина</t>
  </si>
  <si>
    <t>Аренда имущества</t>
  </si>
  <si>
    <t>Штрафы</t>
  </si>
  <si>
    <t>3. Поголовье:</t>
  </si>
  <si>
    <t>3. Число обращений по вопросам трудоустройства</t>
  </si>
  <si>
    <t>на 1 тыс.жителей</t>
  </si>
  <si>
    <t>Администрация Кривянского поселения</t>
  </si>
  <si>
    <t>МБОУ СОШ № 72</t>
  </si>
  <si>
    <t>МБОУ СОШ № 73</t>
  </si>
  <si>
    <t>МБДОУ № 55</t>
  </si>
  <si>
    <t>МБДОУ № 31</t>
  </si>
  <si>
    <t>1. Принято жителей поселения</t>
  </si>
  <si>
    <t>2. Количество письменных обращений</t>
  </si>
  <si>
    <t>3. Количество исполненных обращений</t>
  </si>
  <si>
    <t>4. Проведено сходов граждан</t>
  </si>
  <si>
    <t>5. Оказано материальной помощи:</t>
  </si>
  <si>
    <t>1. Количество хозяйствующих субъектов, всего</t>
  </si>
  <si>
    <t>крупных и средних предприятий и организаций</t>
  </si>
  <si>
    <t>индивидуальных предпринимателей</t>
  </si>
  <si>
    <t>КФХ</t>
  </si>
  <si>
    <t>мяса</t>
  </si>
  <si>
    <t>молока</t>
  </si>
  <si>
    <t>яиц</t>
  </si>
  <si>
    <t>КРС</t>
  </si>
  <si>
    <t>коров</t>
  </si>
  <si>
    <t>свиней</t>
  </si>
  <si>
    <t>птицы</t>
  </si>
  <si>
    <t>малых и микро - предприятий</t>
  </si>
  <si>
    <t>в ЛПХ:</t>
  </si>
  <si>
    <t>овец, коз</t>
  </si>
  <si>
    <t xml:space="preserve">1. Численность постоянного населения </t>
  </si>
  <si>
    <t>2. Среднесписочная численность работающих на крупных и средних предприятиях, всего</t>
  </si>
  <si>
    <t>8. Среднемесячная заработная плата на крупных и средних предприятиях, всего</t>
  </si>
  <si>
    <t xml:space="preserve">СОЗДАНИЕ НОВЫХ РАБОЧИХ МЕСТ </t>
  </si>
  <si>
    <t>Всего</t>
  </si>
  <si>
    <t>за счет создания субъектов малого бизнеса</t>
  </si>
  <si>
    <t>1.Собственные доходы - всего</t>
  </si>
  <si>
    <t>2.Дотации, субвенции и межбюджетные трансферты</t>
  </si>
  <si>
    <t>3.Всего доходов</t>
  </si>
  <si>
    <t>голов</t>
  </si>
  <si>
    <t>тыс.голов</t>
  </si>
  <si>
    <t>семей</t>
  </si>
  <si>
    <t>в крупных и средних хозяйствах:</t>
  </si>
  <si>
    <t>в КФХ:</t>
  </si>
  <si>
    <t>за счет реализации инвестиционных проектов</t>
  </si>
  <si>
    <t>4.Всего расходов, в т.ч.:</t>
  </si>
  <si>
    <t>тыс. чел.</t>
  </si>
  <si>
    <t>Молодежная политика</t>
  </si>
  <si>
    <r>
      <t xml:space="preserve">2. Производство продукции </t>
    </r>
    <r>
      <rPr>
        <sz val="12"/>
        <rFont val="Times New Roman"/>
        <family val="1"/>
      </rPr>
      <t>(по крупным и средним предприятиям):</t>
    </r>
  </si>
  <si>
    <r>
      <t>сумма</t>
    </r>
    <r>
      <rPr>
        <i/>
        <sz val="12"/>
        <rFont val="Times New Roman"/>
        <family val="1"/>
      </rPr>
      <t xml:space="preserve"> (средства областного бюджета)</t>
    </r>
  </si>
  <si>
    <t>факт</t>
  </si>
  <si>
    <t>коммунальное хозяйство</t>
  </si>
  <si>
    <t>тыс. руб.</t>
  </si>
  <si>
    <t>Профессиональная подготовка, переподготовка и повышение квалификации</t>
  </si>
  <si>
    <t>Прочие доходы</t>
  </si>
  <si>
    <t>ОП ООО Бэст Прайс</t>
  </si>
  <si>
    <t>х</t>
  </si>
  <si>
    <t>в 1,7 р.</t>
  </si>
  <si>
    <t>1 полугодие 2021 г.</t>
  </si>
  <si>
    <t>в 1,4 р.</t>
  </si>
  <si>
    <t>в 2,3 р.</t>
  </si>
  <si>
    <r>
      <t xml:space="preserve">МУК "Кривянский СДК № 1" </t>
    </r>
    <r>
      <rPr>
        <i/>
        <sz val="12"/>
        <rFont val="Times New Roman"/>
        <family val="1"/>
      </rPr>
      <t>(согласно Указу Президента РФ от 07.05.2012 № 597 средняя зарплата должна составлять 100 % средней зарплаты в регионе - 30984,5 руб.)</t>
    </r>
  </si>
  <si>
    <t>в 1,2 р.</t>
  </si>
  <si>
    <t>в 2 р.</t>
  </si>
  <si>
    <t>Глава Администрации Кривянского сельского поселения</t>
  </si>
  <si>
    <t xml:space="preserve"> </t>
  </si>
  <si>
    <t>тел.8(86360) 3-88-06</t>
  </si>
  <si>
    <t>Кривянского сельского поселения за 1 полугодие 2022 года</t>
  </si>
  <si>
    <t>1 полугодие 2022 г.</t>
  </si>
  <si>
    <t>Должность:</t>
  </si>
  <si>
    <t>Кривянское сельское поселение</t>
  </si>
  <si>
    <t>Е.Г. Страданченков</t>
  </si>
  <si>
    <t>Исп. С.В. Михайлюк</t>
  </si>
  <si>
    <t>план</t>
  </si>
  <si>
    <t>Общегосударственные вопросы(0100)</t>
  </si>
  <si>
    <t>Функционирование органов государственной власти (0103)</t>
  </si>
  <si>
    <t>Функционирование местных администраций (0104)</t>
  </si>
  <si>
    <t>Резервные фонды (0106)</t>
  </si>
  <si>
    <t>Обеспечение деятельнсоти финансово-бюджетного надзора (0111)</t>
  </si>
  <si>
    <t>Другие общегосударственные вопросы (0113)</t>
  </si>
  <si>
    <t>Национальная безопасность (0300)</t>
  </si>
  <si>
    <t>Гражданская оборона (0309)</t>
  </si>
  <si>
    <t>- Защита населения и территории от последствий чрезвычайных ситуаций (0310)</t>
  </si>
  <si>
    <t>Национальная экономика (0400)</t>
  </si>
  <si>
    <t>дорожное хозяйство (0409)</t>
  </si>
  <si>
    <t>другие вопросы в области национальной экономики(0412)</t>
  </si>
  <si>
    <t>жилищное хозяйство (0501)</t>
  </si>
  <si>
    <t>благоустройство территории (0503)</t>
  </si>
  <si>
    <t>Жилищно-коммунальное хозяйство (0500)</t>
  </si>
  <si>
    <t>Национальная оборона (0200)</t>
  </si>
  <si>
    <t>Культура (0804)</t>
  </si>
  <si>
    <t>Образование (0700)</t>
  </si>
  <si>
    <t>Соцальная политика (1000)</t>
  </si>
  <si>
    <t>Физическая культура и спорт (1100)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</si>
</sst>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00"/>
    <numFmt numFmtId="184" formatCode="0.00000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#,##0.00&quot;р.&quot;"/>
  </numFmts>
  <fonts count="8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3F3F76"/>
      <name val="Calibri"/>
      <family val="2"/>
    </font>
    <font>
      <sz val="11"/>
      <color rgb="FF3F3F76"/>
      <name val="Calibri"/>
      <family val="2"/>
    </font>
    <font>
      <b/>
      <sz val="8"/>
      <color rgb="FF3F3F3F"/>
      <name val="Calibri"/>
      <family val="2"/>
    </font>
    <font>
      <b/>
      <sz val="11"/>
      <color rgb="FF3F3F3F"/>
      <name val="Calibri"/>
      <family val="2"/>
    </font>
    <font>
      <b/>
      <sz val="8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rgb="FF9C6500"/>
      <name val="Calibri"/>
      <family val="2"/>
    </font>
    <font>
      <sz val="8"/>
      <color rgb="FF9C0006"/>
      <name val="Calibri"/>
      <family val="2"/>
    </font>
    <font>
      <sz val="11"/>
      <color rgb="FF9C0006"/>
      <name val="Calibri"/>
      <family val="2"/>
    </font>
    <font>
      <i/>
      <sz val="8"/>
      <color rgb="FF7F7F7F"/>
      <name val="Calibri"/>
      <family val="2"/>
    </font>
    <font>
      <i/>
      <sz val="11"/>
      <color rgb="FF7F7F7F"/>
      <name val="Calibri"/>
      <family val="2"/>
    </font>
    <font>
      <sz val="8"/>
      <color rgb="FFFA7D00"/>
      <name val="Calibri"/>
      <family val="2"/>
    </font>
    <font>
      <sz val="11"/>
      <color rgb="FFFA7D00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8"/>
      <color rgb="FF0061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4C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5" fillId="20" borderId="0">
      <alignment horizontal="center" vertical="top"/>
      <protection/>
    </xf>
    <xf numFmtId="0" fontId="56" fillId="20" borderId="0">
      <alignment horizontal="center" vertical="top"/>
      <protection/>
    </xf>
    <xf numFmtId="0" fontId="55" fillId="20" borderId="0">
      <alignment horizontal="left" vertical="top"/>
      <protection/>
    </xf>
    <xf numFmtId="0" fontId="56" fillId="20" borderId="0">
      <alignment horizontal="center" vertical="top"/>
      <protection/>
    </xf>
    <xf numFmtId="0" fontId="57" fillId="20" borderId="0">
      <alignment horizontal="right" vertical="top"/>
      <protection/>
    </xf>
    <xf numFmtId="0" fontId="57" fillId="20" borderId="0">
      <alignment horizontal="center" vertical="top"/>
      <protection/>
    </xf>
    <xf numFmtId="0" fontId="57" fillId="20" borderId="0">
      <alignment horizontal="left" vertical="top"/>
      <protection/>
    </xf>
    <xf numFmtId="0" fontId="57" fillId="20" borderId="0">
      <alignment horizontal="center" vertical="top"/>
      <protection/>
    </xf>
    <xf numFmtId="0" fontId="57" fillId="20" borderId="0">
      <alignment horizontal="left" vertical="top"/>
      <protection/>
    </xf>
    <xf numFmtId="0" fontId="54" fillId="20" borderId="0">
      <alignment horizontal="center" vertical="top"/>
      <protection/>
    </xf>
    <xf numFmtId="0" fontId="58" fillId="21" borderId="0">
      <alignment horizontal="center" vertical="top"/>
      <protection/>
    </xf>
    <xf numFmtId="0" fontId="55" fillId="22" borderId="0">
      <alignment horizontal="center" vertical="top"/>
      <protection/>
    </xf>
    <xf numFmtId="0" fontId="59" fillId="22" borderId="0">
      <alignment horizontal="left" vertical="top"/>
      <protection/>
    </xf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60" fillId="29" borderId="1" applyNumberFormat="0" applyAlignment="0" applyProtection="0"/>
    <xf numFmtId="0" fontId="61" fillId="29" borderId="1" applyNumberFormat="0" applyAlignment="0" applyProtection="0"/>
    <xf numFmtId="0" fontId="62" fillId="30" borderId="2" applyNumberFormat="0" applyAlignment="0" applyProtection="0"/>
    <xf numFmtId="0" fontId="63" fillId="30" borderId="2" applyNumberFormat="0" applyAlignment="0" applyProtection="0"/>
    <xf numFmtId="0" fontId="64" fillId="30" borderId="1" applyNumberFormat="0" applyAlignment="0" applyProtection="0"/>
    <xf numFmtId="0" fontId="65" fillId="3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1" borderId="7" applyNumberFormat="0" applyAlignment="0" applyProtection="0"/>
    <xf numFmtId="0" fontId="72" fillId="31" borderId="7" applyNumberFormat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76" fillId="33" borderId="0" applyNumberFormat="0" applyBorder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50" fillId="22" borderId="8" applyNumberFormat="0" applyFont="0" applyAlignment="0" applyProtection="0"/>
    <xf numFmtId="9" fontId="0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4" fillId="34" borderId="0" applyNumberFormat="0" applyBorder="0" applyAlignment="0" applyProtection="0"/>
    <xf numFmtId="0" fontId="85" fillId="3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101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100" applyFont="1" applyFill="1" applyAlignment="1">
      <alignment vertical="center"/>
      <protection/>
    </xf>
    <xf numFmtId="0" fontId="5" fillId="0" borderId="0" xfId="101" applyFont="1" applyAlignment="1">
      <alignment vertical="center"/>
      <protection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01" applyFont="1" applyAlignment="1">
      <alignment horizontal="center" vertical="center"/>
      <protection/>
    </xf>
    <xf numFmtId="0" fontId="2" fillId="0" borderId="0" xfId="100" applyFont="1" applyAlignment="1">
      <alignment horizontal="center" vertical="center"/>
      <protection/>
    </xf>
    <xf numFmtId="0" fontId="6" fillId="0" borderId="0" xfId="100" applyFont="1" applyFill="1" applyAlignment="1">
      <alignment vertical="center"/>
      <protection/>
    </xf>
    <xf numFmtId="0" fontId="6" fillId="0" borderId="0" xfId="100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/>
    </xf>
    <xf numFmtId="172" fontId="6" fillId="37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37" borderId="12" xfId="0" applyNumberFormat="1" applyFont="1" applyFill="1" applyBorder="1" applyAlignment="1">
      <alignment horizontal="center"/>
    </xf>
    <xf numFmtId="0" fontId="6" fillId="37" borderId="12" xfId="0" applyFont="1" applyFill="1" applyBorder="1" applyAlignment="1">
      <alignment vertical="center" wrapText="1"/>
    </xf>
    <xf numFmtId="1" fontId="86" fillId="0" borderId="12" xfId="0" applyNumberFormat="1" applyFont="1" applyFill="1" applyBorder="1" applyAlignment="1">
      <alignment horizontal="center"/>
    </xf>
    <xf numFmtId="172" fontId="86" fillId="38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/>
    </xf>
    <xf numFmtId="172" fontId="87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72" fontId="87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vertical="center"/>
    </xf>
    <xf numFmtId="172" fontId="6" fillId="3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6" fillId="0" borderId="0" xfId="0" applyFont="1" applyFill="1" applyAlignment="1">
      <alignment/>
    </xf>
    <xf numFmtId="1" fontId="87" fillId="0" borderId="12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72" fontId="5" fillId="37" borderId="12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" fontId="87" fillId="37" borderId="12" xfId="0" applyNumberFormat="1" applyFont="1" applyFill="1" applyBorder="1" applyAlignment="1">
      <alignment horizontal="center"/>
    </xf>
    <xf numFmtId="172" fontId="87" fillId="37" borderId="12" xfId="0" applyNumberFormat="1" applyFont="1" applyFill="1" applyBorder="1" applyAlignment="1">
      <alignment horizontal="center"/>
    </xf>
    <xf numFmtId="1" fontId="87" fillId="38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2" fontId="86" fillId="0" borderId="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1" fontId="86" fillId="38" borderId="12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center"/>
    </xf>
    <xf numFmtId="172" fontId="5" fillId="38" borderId="12" xfId="0" applyNumberFormat="1" applyFont="1" applyFill="1" applyBorder="1" applyAlignment="1">
      <alignment horizontal="center"/>
    </xf>
    <xf numFmtId="172" fontId="6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172" fontId="2" fillId="38" borderId="0" xfId="0" applyNumberFormat="1" applyFont="1" applyFill="1" applyAlignment="1">
      <alignment/>
    </xf>
    <xf numFmtId="0" fontId="6" fillId="38" borderId="12" xfId="0" applyFont="1" applyFill="1" applyBorder="1" applyAlignment="1">
      <alignment vertical="center" wrapText="1"/>
    </xf>
    <xf numFmtId="0" fontId="3" fillId="37" borderId="0" xfId="0" applyFont="1" applyFill="1" applyAlignment="1">
      <alignment horizontal="center"/>
    </xf>
    <xf numFmtId="0" fontId="2" fillId="0" borderId="0" xfId="100" applyFont="1" applyFill="1" applyAlignment="1">
      <alignment horizontal="right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100" applyFont="1" applyFill="1" applyAlignment="1">
      <alignment horizontal="right"/>
      <protection/>
    </xf>
    <xf numFmtId="0" fontId="6" fillId="0" borderId="0" xfId="100" applyFont="1" applyFill="1" applyAlignment="1">
      <alignment horizontal="right"/>
      <protection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172" fontId="5" fillId="0" borderId="12" xfId="100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172" fontId="86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</cellXfs>
  <cellStyles count="11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S0" xfId="51"/>
    <cellStyle name="S1" xfId="52"/>
    <cellStyle name="S10" xfId="53"/>
    <cellStyle name="S11" xfId="54"/>
    <cellStyle name="S12" xfId="55"/>
    <cellStyle name="S13" xfId="56"/>
    <cellStyle name="S14" xfId="57"/>
    <cellStyle name="S2" xfId="58"/>
    <cellStyle name="S3" xfId="59"/>
    <cellStyle name="S4" xfId="60"/>
    <cellStyle name="S5" xfId="61"/>
    <cellStyle name="S6" xfId="62"/>
    <cellStyle name="S7" xfId="63"/>
    <cellStyle name="S8" xfId="64"/>
    <cellStyle name="S9" xfId="65"/>
    <cellStyle name="Акцент1" xfId="66"/>
    <cellStyle name="Акцент1 2" xfId="67"/>
    <cellStyle name="Акцент2" xfId="68"/>
    <cellStyle name="Акцент2 2" xfId="69"/>
    <cellStyle name="Акцент3" xfId="70"/>
    <cellStyle name="Акцент3 2" xfId="71"/>
    <cellStyle name="Акцент4" xfId="72"/>
    <cellStyle name="Акцент4 2" xfId="73"/>
    <cellStyle name="Акцент5" xfId="74"/>
    <cellStyle name="Акцент5 2" xfId="75"/>
    <cellStyle name="Акцент6" xfId="76"/>
    <cellStyle name="Акцент6 2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2" xfId="97"/>
    <cellStyle name="Обычный 2 2" xfId="98"/>
    <cellStyle name="Обычный 2 3" xfId="99"/>
    <cellStyle name="Обычный 3" xfId="100"/>
    <cellStyle name="Обычный 4" xfId="101"/>
    <cellStyle name="Обычный 5" xfId="102"/>
    <cellStyle name="Обычный 6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Финансовый 3" xfId="119"/>
    <cellStyle name="Финансовый 3 2" xfId="120"/>
    <cellStyle name="Финансовый 4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5"/>
  <sheetViews>
    <sheetView tabSelected="1" view="pageBreakPreview" zoomScale="70" zoomScaleSheetLayoutView="70" workbookViewId="0" topLeftCell="A2">
      <selection activeCell="A152" sqref="A152"/>
    </sheetView>
  </sheetViews>
  <sheetFormatPr defaultColWidth="8.8515625" defaultRowHeight="12.75"/>
  <cols>
    <col min="1" max="1" width="66.421875" style="5" customWidth="1"/>
    <col min="2" max="2" width="10.28125" style="11" customWidth="1"/>
    <col min="3" max="3" width="11.7109375" style="2" customWidth="1"/>
    <col min="4" max="4" width="11.7109375" style="58" customWidth="1"/>
    <col min="5" max="5" width="13.00390625" style="2" customWidth="1"/>
    <col min="6" max="6" width="10.7109375" style="2" customWidth="1"/>
    <col min="7" max="7" width="8.8515625" style="2" customWidth="1"/>
    <col min="8" max="8" width="9.140625" style="2" customWidth="1"/>
    <col min="9" max="16384" width="8.8515625" style="2" customWidth="1"/>
  </cols>
  <sheetData>
    <row r="1" ht="12.75" customHeight="1" hidden="1"/>
    <row r="2" ht="15" customHeight="1"/>
    <row r="3" spans="1:6" ht="21" customHeight="1">
      <c r="A3" s="72" t="s">
        <v>35</v>
      </c>
      <c r="B3" s="72"/>
      <c r="C3" s="72"/>
      <c r="D3" s="72"/>
      <c r="E3" s="72"/>
      <c r="F3" s="72"/>
    </row>
    <row r="4" spans="1:6" ht="20.25" customHeight="1">
      <c r="A4" s="72" t="s">
        <v>120</v>
      </c>
      <c r="B4" s="72"/>
      <c r="C4" s="72"/>
      <c r="D4" s="72"/>
      <c r="E4" s="72"/>
      <c r="F4" s="72"/>
    </row>
    <row r="5" spans="1:6" ht="9" customHeight="1">
      <c r="A5" s="9"/>
      <c r="B5" s="10"/>
      <c r="C5" s="9"/>
      <c r="D5" s="68"/>
      <c r="E5" s="9"/>
      <c r="F5" s="9"/>
    </row>
    <row r="6" spans="1:6" ht="15" customHeight="1">
      <c r="A6" s="70" t="s">
        <v>0</v>
      </c>
      <c r="B6" s="70" t="s">
        <v>1</v>
      </c>
      <c r="C6" s="102" t="s">
        <v>111</v>
      </c>
      <c r="D6" s="103" t="s">
        <v>121</v>
      </c>
      <c r="E6" s="18" t="s">
        <v>2</v>
      </c>
      <c r="F6" s="71" t="s">
        <v>3</v>
      </c>
    </row>
    <row r="7" spans="1:6" ht="27" customHeight="1">
      <c r="A7" s="70"/>
      <c r="B7" s="70"/>
      <c r="C7" s="104"/>
      <c r="D7" s="105"/>
      <c r="E7" s="19" t="s">
        <v>4</v>
      </c>
      <c r="F7" s="71"/>
    </row>
    <row r="8" spans="1:6" ht="18" customHeight="1">
      <c r="A8" s="20" t="s">
        <v>5</v>
      </c>
      <c r="B8" s="21"/>
      <c r="C8" s="48"/>
      <c r="D8" s="48"/>
      <c r="E8" s="23"/>
      <c r="F8" s="22"/>
    </row>
    <row r="9" spans="1:6" s="3" customFormat="1" ht="19.5" customHeight="1">
      <c r="A9" s="86" t="s">
        <v>69</v>
      </c>
      <c r="B9" s="87" t="s">
        <v>44</v>
      </c>
      <c r="C9" s="25">
        <f>C11+C12+C13</f>
        <v>145</v>
      </c>
      <c r="D9" s="25">
        <f>D11+D12+D13</f>
        <v>166</v>
      </c>
      <c r="E9" s="25">
        <f>D9-C9</f>
        <v>21</v>
      </c>
      <c r="F9" s="35">
        <f>D9/C9*100</f>
        <v>114.48275862068967</v>
      </c>
    </row>
    <row r="10" spans="1:6" s="3" customFormat="1" ht="15" customHeight="1">
      <c r="A10" s="82" t="s">
        <v>6</v>
      </c>
      <c r="B10" s="83"/>
      <c r="C10" s="33"/>
      <c r="D10" s="33"/>
      <c r="E10" s="46"/>
      <c r="F10" s="37"/>
    </row>
    <row r="11" spans="1:6" s="3" customFormat="1" ht="24.75" customHeight="1">
      <c r="A11" s="82" t="s">
        <v>70</v>
      </c>
      <c r="B11" s="83" t="s">
        <v>44</v>
      </c>
      <c r="C11" s="30">
        <v>9</v>
      </c>
      <c r="D11" s="30">
        <v>9</v>
      </c>
      <c r="E11" s="25">
        <f aca="true" t="shared" si="0" ref="E11:E71">D11-C11</f>
        <v>0</v>
      </c>
      <c r="F11" s="35">
        <f aca="true" t="shared" si="1" ref="F11:F71">D11/C11*100</f>
        <v>100</v>
      </c>
    </row>
    <row r="12" spans="1:6" s="3" customFormat="1" ht="19.5" customHeight="1">
      <c r="A12" s="82" t="s">
        <v>80</v>
      </c>
      <c r="B12" s="83" t="s">
        <v>44</v>
      </c>
      <c r="C12" s="30">
        <v>33</v>
      </c>
      <c r="D12" s="30">
        <v>30</v>
      </c>
      <c r="E12" s="25">
        <f t="shared" si="0"/>
        <v>-3</v>
      </c>
      <c r="F12" s="35">
        <f t="shared" si="1"/>
        <v>90.9090909090909</v>
      </c>
    </row>
    <row r="13" spans="1:6" s="3" customFormat="1" ht="24" customHeight="1">
      <c r="A13" s="82" t="s">
        <v>71</v>
      </c>
      <c r="B13" s="83" t="s">
        <v>44</v>
      </c>
      <c r="C13" s="30">
        <v>103</v>
      </c>
      <c r="D13" s="30">
        <v>127</v>
      </c>
      <c r="E13" s="25">
        <f t="shared" si="0"/>
        <v>24</v>
      </c>
      <c r="F13" s="35">
        <f t="shared" si="1"/>
        <v>123.3009708737864</v>
      </c>
    </row>
    <row r="14" spans="1:6" ht="17.25" customHeight="1" hidden="1">
      <c r="A14" s="28" t="s">
        <v>72</v>
      </c>
      <c r="B14" s="29" t="s">
        <v>44</v>
      </c>
      <c r="C14" s="33"/>
      <c r="D14" s="59"/>
      <c r="E14" s="52">
        <f t="shared" si="0"/>
        <v>0</v>
      </c>
      <c r="F14" s="53" t="e">
        <f t="shared" si="1"/>
        <v>#DIV/0!</v>
      </c>
    </row>
    <row r="15" spans="1:6" ht="30.75" customHeight="1">
      <c r="A15" s="67" t="s">
        <v>101</v>
      </c>
      <c r="B15" s="63"/>
      <c r="C15" s="54"/>
      <c r="D15" s="54"/>
      <c r="E15" s="54"/>
      <c r="F15" s="41"/>
    </row>
    <row r="16" spans="1:6" s="3" customFormat="1" ht="18" customHeight="1">
      <c r="A16" s="82" t="s">
        <v>73</v>
      </c>
      <c r="B16" s="83" t="s">
        <v>7</v>
      </c>
      <c r="C16" s="30">
        <v>0</v>
      </c>
      <c r="D16" s="30">
        <v>0</v>
      </c>
      <c r="E16" s="25">
        <f t="shared" si="0"/>
        <v>0</v>
      </c>
      <c r="F16" s="35" t="s">
        <v>109</v>
      </c>
    </row>
    <row r="17" spans="1:6" s="3" customFormat="1" ht="15" customHeight="1">
      <c r="A17" s="82" t="s">
        <v>74</v>
      </c>
      <c r="B17" s="83" t="s">
        <v>7</v>
      </c>
      <c r="C17" s="30">
        <v>0</v>
      </c>
      <c r="D17" s="30">
        <v>0</v>
      </c>
      <c r="E17" s="25">
        <f t="shared" si="0"/>
        <v>0</v>
      </c>
      <c r="F17" s="35" t="s">
        <v>109</v>
      </c>
    </row>
    <row r="18" spans="1:6" s="3" customFormat="1" ht="18" customHeight="1">
      <c r="A18" s="82" t="s">
        <v>75</v>
      </c>
      <c r="B18" s="83" t="s">
        <v>8</v>
      </c>
      <c r="C18" s="30">
        <v>0</v>
      </c>
      <c r="D18" s="30">
        <v>0</v>
      </c>
      <c r="E18" s="25">
        <f t="shared" si="0"/>
        <v>0</v>
      </c>
      <c r="F18" s="35" t="s">
        <v>109</v>
      </c>
    </row>
    <row r="19" spans="1:6" s="3" customFormat="1" ht="16.5" customHeight="1">
      <c r="A19" s="86" t="s">
        <v>56</v>
      </c>
      <c r="B19" s="87"/>
      <c r="C19" s="25"/>
      <c r="D19" s="25"/>
      <c r="E19" s="25"/>
      <c r="F19" s="35"/>
    </row>
    <row r="20" spans="1:6" s="3" customFormat="1" ht="18" customHeight="1">
      <c r="A20" s="86" t="s">
        <v>95</v>
      </c>
      <c r="B20" s="83"/>
      <c r="C20" s="30"/>
      <c r="D20" s="30"/>
      <c r="E20" s="25"/>
      <c r="F20" s="35"/>
    </row>
    <row r="21" spans="1:6" s="3" customFormat="1" ht="12.75" customHeight="1" hidden="1">
      <c r="A21" s="82" t="s">
        <v>9</v>
      </c>
      <c r="B21" s="83" t="s">
        <v>10</v>
      </c>
      <c r="C21" s="30"/>
      <c r="D21" s="30"/>
      <c r="E21" s="25">
        <f t="shared" si="0"/>
        <v>0</v>
      </c>
      <c r="F21" s="35" t="e">
        <f t="shared" si="1"/>
        <v>#DIV/0!</v>
      </c>
    </row>
    <row r="22" spans="1:6" s="3" customFormat="1" ht="12.75" customHeight="1" hidden="1">
      <c r="A22" s="82" t="s">
        <v>11</v>
      </c>
      <c r="B22" s="83" t="s">
        <v>10</v>
      </c>
      <c r="C22" s="30"/>
      <c r="D22" s="30"/>
      <c r="E22" s="25">
        <f t="shared" si="0"/>
        <v>0</v>
      </c>
      <c r="F22" s="35" t="e">
        <f t="shared" si="1"/>
        <v>#DIV/0!</v>
      </c>
    </row>
    <row r="23" spans="1:6" s="3" customFormat="1" ht="12.75" customHeight="1" hidden="1">
      <c r="A23" s="82" t="s">
        <v>12</v>
      </c>
      <c r="B23" s="83" t="s">
        <v>10</v>
      </c>
      <c r="C23" s="30"/>
      <c r="D23" s="30"/>
      <c r="E23" s="25">
        <f t="shared" si="0"/>
        <v>0</v>
      </c>
      <c r="F23" s="35" t="e">
        <f t="shared" si="1"/>
        <v>#DIV/0!</v>
      </c>
    </row>
    <row r="24" spans="1:6" s="3" customFormat="1" ht="12.75" customHeight="1" hidden="1">
      <c r="A24" s="82" t="s">
        <v>13</v>
      </c>
      <c r="B24" s="83" t="s">
        <v>14</v>
      </c>
      <c r="C24" s="30"/>
      <c r="D24" s="30"/>
      <c r="E24" s="25">
        <f t="shared" si="0"/>
        <v>0</v>
      </c>
      <c r="F24" s="35" t="e">
        <f t="shared" si="1"/>
        <v>#DIV/0!</v>
      </c>
    </row>
    <row r="25" spans="1:6" s="3" customFormat="1" ht="16.5" customHeight="1">
      <c r="A25" s="82" t="s">
        <v>76</v>
      </c>
      <c r="B25" s="83" t="s">
        <v>92</v>
      </c>
      <c r="C25" s="30">
        <v>0</v>
      </c>
      <c r="D25" s="30">
        <v>0</v>
      </c>
      <c r="E25" s="25">
        <f t="shared" si="0"/>
        <v>0</v>
      </c>
      <c r="F25" s="35" t="s">
        <v>109</v>
      </c>
    </row>
    <row r="26" spans="1:6" s="3" customFormat="1" ht="17.25" customHeight="1">
      <c r="A26" s="82" t="s">
        <v>77</v>
      </c>
      <c r="B26" s="83" t="s">
        <v>92</v>
      </c>
      <c r="C26" s="30">
        <v>0</v>
      </c>
      <c r="D26" s="30">
        <v>0</v>
      </c>
      <c r="E26" s="25">
        <f t="shared" si="0"/>
        <v>0</v>
      </c>
      <c r="F26" s="35" t="s">
        <v>109</v>
      </c>
    </row>
    <row r="27" spans="1:6" s="3" customFormat="1" ht="17.25" customHeight="1">
      <c r="A27" s="82" t="s">
        <v>78</v>
      </c>
      <c r="B27" s="83" t="s">
        <v>92</v>
      </c>
      <c r="C27" s="30">
        <v>0</v>
      </c>
      <c r="D27" s="30">
        <v>0</v>
      </c>
      <c r="E27" s="25">
        <f t="shared" si="0"/>
        <v>0</v>
      </c>
      <c r="F27" s="35" t="s">
        <v>109</v>
      </c>
    </row>
    <row r="28" spans="1:6" s="3" customFormat="1" ht="16.5" customHeight="1">
      <c r="A28" s="82" t="s">
        <v>79</v>
      </c>
      <c r="B28" s="83" t="s">
        <v>93</v>
      </c>
      <c r="C28" s="30">
        <v>0</v>
      </c>
      <c r="D28" s="30">
        <v>0</v>
      </c>
      <c r="E28" s="25">
        <f t="shared" si="0"/>
        <v>0</v>
      </c>
      <c r="F28" s="35" t="s">
        <v>109</v>
      </c>
    </row>
    <row r="29" spans="1:6" s="3" customFormat="1" ht="15" customHeight="1">
      <c r="A29" s="86" t="s">
        <v>81</v>
      </c>
      <c r="B29" s="83"/>
      <c r="C29" s="33"/>
      <c r="D29" s="33"/>
      <c r="E29" s="46"/>
      <c r="F29" s="37"/>
    </row>
    <row r="30" spans="1:6" s="3" customFormat="1" ht="18" customHeight="1">
      <c r="A30" s="82" t="s">
        <v>76</v>
      </c>
      <c r="B30" s="83" t="s">
        <v>92</v>
      </c>
      <c r="C30" s="30">
        <v>1653</v>
      </c>
      <c r="D30" s="30">
        <v>1688</v>
      </c>
      <c r="E30" s="25">
        <f t="shared" si="0"/>
        <v>35</v>
      </c>
      <c r="F30" s="35">
        <f t="shared" si="1"/>
        <v>102.11736237144586</v>
      </c>
    </row>
    <row r="31" spans="1:6" s="3" customFormat="1" ht="15.75" customHeight="1">
      <c r="A31" s="82" t="s">
        <v>77</v>
      </c>
      <c r="B31" s="83" t="s">
        <v>92</v>
      </c>
      <c r="C31" s="30">
        <v>905</v>
      </c>
      <c r="D31" s="30">
        <v>860</v>
      </c>
      <c r="E31" s="25">
        <f t="shared" si="0"/>
        <v>-45</v>
      </c>
      <c r="F31" s="35">
        <f t="shared" si="1"/>
        <v>95.02762430939227</v>
      </c>
    </row>
    <row r="32" spans="1:6" s="3" customFormat="1" ht="18" customHeight="1">
      <c r="A32" s="82" t="s">
        <v>78</v>
      </c>
      <c r="B32" s="83" t="s">
        <v>92</v>
      </c>
      <c r="C32" s="30">
        <v>291</v>
      </c>
      <c r="D32" s="30">
        <v>292</v>
      </c>
      <c r="E32" s="25">
        <f t="shared" si="0"/>
        <v>1</v>
      </c>
      <c r="F32" s="35">
        <f t="shared" si="1"/>
        <v>100.34364261168385</v>
      </c>
    </row>
    <row r="33" spans="1:6" s="3" customFormat="1" ht="19.5" customHeight="1">
      <c r="A33" s="82" t="s">
        <v>79</v>
      </c>
      <c r="B33" s="83" t="s">
        <v>93</v>
      </c>
      <c r="C33" s="38">
        <v>21.4</v>
      </c>
      <c r="D33" s="38">
        <v>33.4</v>
      </c>
      <c r="E33" s="25">
        <f t="shared" si="0"/>
        <v>12</v>
      </c>
      <c r="F33" s="35">
        <f t="shared" si="1"/>
        <v>156.07476635514018</v>
      </c>
    </row>
    <row r="34" spans="1:6" s="3" customFormat="1" ht="15.75" customHeight="1">
      <c r="A34" s="82" t="s">
        <v>82</v>
      </c>
      <c r="B34" s="83" t="s">
        <v>92</v>
      </c>
      <c r="C34" s="30">
        <v>488</v>
      </c>
      <c r="D34" s="30">
        <v>846</v>
      </c>
      <c r="E34" s="25">
        <f t="shared" si="0"/>
        <v>358</v>
      </c>
      <c r="F34" s="35">
        <f t="shared" si="1"/>
        <v>173.36065573770492</v>
      </c>
    </row>
    <row r="35" spans="1:13" s="3" customFormat="1" ht="17.25" customHeight="1">
      <c r="A35" s="86" t="s">
        <v>96</v>
      </c>
      <c r="B35" s="83"/>
      <c r="C35" s="33"/>
      <c r="D35" s="33"/>
      <c r="E35" s="46"/>
      <c r="F35" s="37"/>
      <c r="L35" s="3">
        <v>60</v>
      </c>
      <c r="M35" s="3">
        <v>90</v>
      </c>
    </row>
    <row r="36" spans="1:15" s="3" customFormat="1" ht="15.75" customHeight="1">
      <c r="A36" s="82" t="s">
        <v>76</v>
      </c>
      <c r="B36" s="83" t="s">
        <v>92</v>
      </c>
      <c r="C36" s="30">
        <v>253</v>
      </c>
      <c r="D36" s="30">
        <v>304</v>
      </c>
      <c r="E36" s="25">
        <f t="shared" si="0"/>
        <v>51</v>
      </c>
      <c r="F36" s="35">
        <f t="shared" si="1"/>
        <v>120.15810276679841</v>
      </c>
      <c r="L36" s="3">
        <v>73</v>
      </c>
      <c r="M36" s="3">
        <v>78</v>
      </c>
      <c r="N36" s="3">
        <v>30</v>
      </c>
      <c r="O36" s="3">
        <v>30</v>
      </c>
    </row>
    <row r="37" spans="1:15" s="3" customFormat="1" ht="17.25" customHeight="1">
      <c r="A37" s="82" t="s">
        <v>77</v>
      </c>
      <c r="B37" s="83" t="s">
        <v>92</v>
      </c>
      <c r="C37" s="30">
        <v>70</v>
      </c>
      <c r="D37" s="30">
        <v>70</v>
      </c>
      <c r="E37" s="25">
        <f t="shared" si="0"/>
        <v>0</v>
      </c>
      <c r="F37" s="35">
        <f t="shared" si="1"/>
        <v>100</v>
      </c>
      <c r="L37" s="3">
        <v>120</v>
      </c>
      <c r="M37" s="3">
        <v>136</v>
      </c>
      <c r="N37" s="3">
        <v>40</v>
      </c>
      <c r="O37" s="3">
        <v>40</v>
      </c>
    </row>
    <row r="38" spans="1:6" s="3" customFormat="1" ht="12.75" customHeight="1" hidden="1">
      <c r="A38" s="82" t="s">
        <v>12</v>
      </c>
      <c r="B38" s="83" t="s">
        <v>92</v>
      </c>
      <c r="C38" s="30"/>
      <c r="D38" s="30"/>
      <c r="E38" s="25">
        <f t="shared" si="0"/>
        <v>0</v>
      </c>
      <c r="F38" s="35" t="e">
        <f t="shared" si="1"/>
        <v>#DIV/0!</v>
      </c>
    </row>
    <row r="39" spans="1:6" s="3" customFormat="1" ht="12.75" customHeight="1" hidden="1">
      <c r="A39" s="82" t="s">
        <v>13</v>
      </c>
      <c r="B39" s="83" t="s">
        <v>92</v>
      </c>
      <c r="C39" s="30"/>
      <c r="D39" s="30"/>
      <c r="E39" s="25">
        <f t="shared" si="0"/>
        <v>0</v>
      </c>
      <c r="F39" s="35" t="e">
        <f t="shared" si="1"/>
        <v>#DIV/0!</v>
      </c>
    </row>
    <row r="40" spans="1:15" s="3" customFormat="1" ht="15" customHeight="1">
      <c r="A40" s="82" t="s">
        <v>82</v>
      </c>
      <c r="B40" s="83" t="s">
        <v>92</v>
      </c>
      <c r="C40" s="30">
        <v>389</v>
      </c>
      <c r="D40" s="30">
        <v>407</v>
      </c>
      <c r="E40" s="25">
        <f t="shared" si="0"/>
        <v>18</v>
      </c>
      <c r="F40" s="35" t="s">
        <v>109</v>
      </c>
      <c r="L40" s="101">
        <f>SUM(L35:L39)</f>
        <v>253</v>
      </c>
      <c r="M40" s="101">
        <f>SUM(M35:M39)</f>
        <v>304</v>
      </c>
      <c r="N40" s="101">
        <f>SUM(N35:N39)</f>
        <v>70</v>
      </c>
      <c r="O40" s="101">
        <f>SUM(O35:O39)</f>
        <v>70</v>
      </c>
    </row>
    <row r="41" spans="1:6" s="3" customFormat="1" ht="12.75" customHeight="1" hidden="1">
      <c r="A41" s="82"/>
      <c r="B41" s="83"/>
      <c r="C41" s="30"/>
      <c r="D41" s="30"/>
      <c r="E41" s="25">
        <f t="shared" si="0"/>
        <v>0</v>
      </c>
      <c r="F41" s="35" t="e">
        <f t="shared" si="1"/>
        <v>#DIV/0!</v>
      </c>
    </row>
    <row r="42" spans="1:6" s="3" customFormat="1" ht="2.25" customHeight="1" hidden="1">
      <c r="A42" s="86"/>
      <c r="B42" s="87"/>
      <c r="C42" s="30"/>
      <c r="D42" s="30"/>
      <c r="E42" s="25">
        <f t="shared" si="0"/>
        <v>0</v>
      </c>
      <c r="F42" s="35" t="e">
        <f t="shared" si="1"/>
        <v>#DIV/0!</v>
      </c>
    </row>
    <row r="43" spans="1:6" s="3" customFormat="1" ht="12.75" customHeight="1">
      <c r="A43" s="82" t="s">
        <v>79</v>
      </c>
      <c r="B43" s="83" t="s">
        <v>93</v>
      </c>
      <c r="C43" s="30">
        <v>0</v>
      </c>
      <c r="D43" s="30">
        <v>0</v>
      </c>
      <c r="E43" s="25">
        <f t="shared" si="0"/>
        <v>0</v>
      </c>
      <c r="F43" s="35" t="s">
        <v>109</v>
      </c>
    </row>
    <row r="44" spans="1:6" ht="18" customHeight="1">
      <c r="A44" s="20" t="s">
        <v>16</v>
      </c>
      <c r="B44" s="21"/>
      <c r="C44" s="34"/>
      <c r="D44" s="34"/>
      <c r="E44" s="54"/>
      <c r="F44" s="41"/>
    </row>
    <row r="45" spans="1:6" ht="18.75" customHeight="1">
      <c r="A45" s="86" t="s">
        <v>83</v>
      </c>
      <c r="B45" s="87" t="s">
        <v>99</v>
      </c>
      <c r="C45" s="35">
        <v>9.6</v>
      </c>
      <c r="D45" s="35">
        <v>9.6</v>
      </c>
      <c r="E45" s="35">
        <f t="shared" si="0"/>
        <v>0</v>
      </c>
      <c r="F45" s="35">
        <f t="shared" si="1"/>
        <v>100</v>
      </c>
    </row>
    <row r="46" spans="1:6" ht="37.5" customHeight="1">
      <c r="A46" s="32" t="s">
        <v>84</v>
      </c>
      <c r="B46" s="24" t="s">
        <v>17</v>
      </c>
      <c r="C46" s="25">
        <f>SUM(C48:C56)</f>
        <v>504</v>
      </c>
      <c r="D46" s="25">
        <f>SUM(D48:D56)</f>
        <v>478</v>
      </c>
      <c r="E46" s="26">
        <f t="shared" si="0"/>
        <v>-26</v>
      </c>
      <c r="F46" s="27">
        <f t="shared" si="1"/>
        <v>94.84126984126983</v>
      </c>
    </row>
    <row r="47" spans="1:6" ht="16.5" customHeight="1">
      <c r="A47" s="28" t="s">
        <v>6</v>
      </c>
      <c r="B47" s="36"/>
      <c r="C47" s="46"/>
      <c r="D47" s="52"/>
      <c r="E47" s="52"/>
      <c r="F47" s="53"/>
    </row>
    <row r="48" spans="1:6" s="64" customFormat="1" ht="24.75" customHeight="1">
      <c r="A48" s="82" t="s">
        <v>60</v>
      </c>
      <c r="B48" s="83" t="s">
        <v>17</v>
      </c>
      <c r="C48" s="30">
        <v>90</v>
      </c>
      <c r="D48" s="30">
        <v>88</v>
      </c>
      <c r="E48" s="25">
        <f t="shared" si="0"/>
        <v>-2</v>
      </c>
      <c r="F48" s="35">
        <f t="shared" si="1"/>
        <v>97.77777777777777</v>
      </c>
    </row>
    <row r="49" spans="1:6" s="64" customFormat="1" ht="22.5" customHeight="1">
      <c r="A49" s="82" t="s">
        <v>61</v>
      </c>
      <c r="B49" s="83" t="s">
        <v>17</v>
      </c>
      <c r="C49" s="30">
        <v>64</v>
      </c>
      <c r="D49" s="30">
        <v>66</v>
      </c>
      <c r="E49" s="25">
        <f t="shared" si="0"/>
        <v>2</v>
      </c>
      <c r="F49" s="35">
        <f t="shared" si="1"/>
        <v>103.125</v>
      </c>
    </row>
    <row r="50" spans="1:6" s="64" customFormat="1" ht="18" customHeight="1">
      <c r="A50" s="82" t="s">
        <v>62</v>
      </c>
      <c r="B50" s="83" t="s">
        <v>17</v>
      </c>
      <c r="C50" s="30">
        <v>56</v>
      </c>
      <c r="D50" s="30">
        <v>54</v>
      </c>
      <c r="E50" s="25">
        <f t="shared" si="0"/>
        <v>-2</v>
      </c>
      <c r="F50" s="35">
        <f t="shared" si="1"/>
        <v>96.42857142857143</v>
      </c>
    </row>
    <row r="51" spans="1:6" s="64" customFormat="1" ht="23.25" customHeight="1">
      <c r="A51" s="82" t="s">
        <v>63</v>
      </c>
      <c r="B51" s="83" t="s">
        <v>17</v>
      </c>
      <c r="C51" s="30">
        <v>33</v>
      </c>
      <c r="D51" s="30">
        <v>33</v>
      </c>
      <c r="E51" s="25">
        <f t="shared" si="0"/>
        <v>0</v>
      </c>
      <c r="F51" s="35">
        <f t="shared" si="1"/>
        <v>100</v>
      </c>
    </row>
    <row r="52" spans="1:6" s="64" customFormat="1" ht="19.5" customHeight="1">
      <c r="A52" s="82" t="s">
        <v>38</v>
      </c>
      <c r="B52" s="83" t="s">
        <v>17</v>
      </c>
      <c r="C52" s="30">
        <v>4</v>
      </c>
      <c r="D52" s="30">
        <v>4</v>
      </c>
      <c r="E52" s="25">
        <f t="shared" si="0"/>
        <v>0</v>
      </c>
      <c r="F52" s="35">
        <f t="shared" si="1"/>
        <v>100</v>
      </c>
    </row>
    <row r="53" spans="1:6" s="64" customFormat="1" ht="21" customHeight="1">
      <c r="A53" s="82" t="s">
        <v>59</v>
      </c>
      <c r="B53" s="83" t="s">
        <v>17</v>
      </c>
      <c r="C53" s="30">
        <v>20</v>
      </c>
      <c r="D53" s="30">
        <v>21</v>
      </c>
      <c r="E53" s="25">
        <f t="shared" si="0"/>
        <v>1</v>
      </c>
      <c r="F53" s="35">
        <f t="shared" si="1"/>
        <v>105</v>
      </c>
    </row>
    <row r="54" spans="1:6" ht="21" customHeight="1">
      <c r="A54" s="28" t="s">
        <v>47</v>
      </c>
      <c r="B54" s="29" t="s">
        <v>17</v>
      </c>
      <c r="C54" s="31">
        <v>174</v>
      </c>
      <c r="D54" s="30">
        <v>180</v>
      </c>
      <c r="E54" s="26">
        <f t="shared" si="0"/>
        <v>6</v>
      </c>
      <c r="F54" s="27" t="s">
        <v>110</v>
      </c>
    </row>
    <row r="55" spans="1:7" ht="23.25" customHeight="1">
      <c r="A55" s="28" t="s">
        <v>39</v>
      </c>
      <c r="B55" s="29" t="s">
        <v>17</v>
      </c>
      <c r="C55" s="31">
        <v>59</v>
      </c>
      <c r="D55" s="30">
        <v>28</v>
      </c>
      <c r="E55" s="26">
        <f t="shared" si="0"/>
        <v>-31</v>
      </c>
      <c r="F55" s="27">
        <f t="shared" si="1"/>
        <v>47.45762711864407</v>
      </c>
      <c r="G55" s="3"/>
    </row>
    <row r="56" spans="1:6" ht="18" customHeight="1">
      <c r="A56" s="28" t="s">
        <v>108</v>
      </c>
      <c r="B56" s="29" t="s">
        <v>17</v>
      </c>
      <c r="C56" s="31">
        <v>4</v>
      </c>
      <c r="D56" s="30">
        <v>4</v>
      </c>
      <c r="E56" s="26">
        <f>D56-C56</f>
        <v>0</v>
      </c>
      <c r="F56" s="27" t="s">
        <v>109</v>
      </c>
    </row>
    <row r="57" spans="1:6" s="3" customFormat="1" ht="20.25" customHeight="1">
      <c r="A57" s="84" t="s">
        <v>57</v>
      </c>
      <c r="B57" s="83" t="s">
        <v>17</v>
      </c>
      <c r="C57" s="30">
        <v>163</v>
      </c>
      <c r="D57" s="30">
        <v>54</v>
      </c>
      <c r="E57" s="25">
        <f t="shared" si="0"/>
        <v>-109</v>
      </c>
      <c r="F57" s="35">
        <f t="shared" si="1"/>
        <v>33.12883435582822</v>
      </c>
    </row>
    <row r="58" spans="1:6" s="3" customFormat="1" ht="18" customHeight="1">
      <c r="A58" s="82" t="s">
        <v>30</v>
      </c>
      <c r="B58" s="83" t="s">
        <v>17</v>
      </c>
      <c r="C58" s="30">
        <v>42</v>
      </c>
      <c r="D58" s="30">
        <v>6</v>
      </c>
      <c r="E58" s="25">
        <f t="shared" si="0"/>
        <v>-36</v>
      </c>
      <c r="F58" s="35" t="s">
        <v>112</v>
      </c>
    </row>
    <row r="59" spans="1:6" s="3" customFormat="1" ht="21.75" customHeight="1">
      <c r="A59" s="82" t="s">
        <v>36</v>
      </c>
      <c r="B59" s="83" t="s">
        <v>17</v>
      </c>
      <c r="C59" s="30">
        <v>67</v>
      </c>
      <c r="D59" s="30">
        <v>36</v>
      </c>
      <c r="E59" s="25">
        <f t="shared" si="0"/>
        <v>-31</v>
      </c>
      <c r="F59" s="35">
        <f t="shared" si="1"/>
        <v>53.73134328358209</v>
      </c>
    </row>
    <row r="60" spans="1:6" s="3" customFormat="1" ht="23.25" customHeight="1">
      <c r="A60" s="84" t="s">
        <v>37</v>
      </c>
      <c r="B60" s="83" t="s">
        <v>17</v>
      </c>
      <c r="C60" s="30">
        <v>62</v>
      </c>
      <c r="D60" s="30">
        <v>32</v>
      </c>
      <c r="E60" s="25">
        <f t="shared" si="0"/>
        <v>-30</v>
      </c>
      <c r="F60" s="35">
        <f t="shared" si="1"/>
        <v>51.61290322580645</v>
      </c>
    </row>
    <row r="61" spans="1:6" s="3" customFormat="1" ht="18" customHeight="1" hidden="1">
      <c r="A61" s="82" t="s">
        <v>18</v>
      </c>
      <c r="B61" s="83" t="s">
        <v>3</v>
      </c>
      <c r="C61" s="35"/>
      <c r="D61" s="35"/>
      <c r="E61" s="25">
        <f t="shared" si="0"/>
        <v>0</v>
      </c>
      <c r="F61" s="35" t="e">
        <f t="shared" si="1"/>
        <v>#DIV/0!</v>
      </c>
    </row>
    <row r="62" spans="1:6" s="3" customFormat="1" ht="18" customHeight="1" hidden="1">
      <c r="A62" s="82" t="s">
        <v>19</v>
      </c>
      <c r="B62" s="83">
        <v>0</v>
      </c>
      <c r="C62" s="35"/>
      <c r="D62" s="35"/>
      <c r="E62" s="25">
        <f t="shared" si="0"/>
        <v>0</v>
      </c>
      <c r="F62" s="35" t="e">
        <f t="shared" si="1"/>
        <v>#DIV/0!</v>
      </c>
    </row>
    <row r="63" spans="1:6" s="3" customFormat="1" ht="21.75" customHeight="1">
      <c r="A63" s="82" t="s">
        <v>48</v>
      </c>
      <c r="B63" s="83" t="s">
        <v>3</v>
      </c>
      <c r="C63" s="38">
        <v>1.56</v>
      </c>
      <c r="D63" s="38">
        <v>0.8</v>
      </c>
      <c r="E63" s="25">
        <f t="shared" si="0"/>
        <v>-0.76</v>
      </c>
      <c r="F63" s="35">
        <f t="shared" si="1"/>
        <v>51.28205128205129</v>
      </c>
    </row>
    <row r="64" spans="1:8" ht="31.5" customHeight="1">
      <c r="A64" s="32" t="s">
        <v>85</v>
      </c>
      <c r="B64" s="24" t="s">
        <v>20</v>
      </c>
      <c r="C64" s="35">
        <f>H65/C46/6*1000</f>
        <v>36677.660257936506</v>
      </c>
      <c r="D64" s="35">
        <f>I65/D46/6*1000</f>
        <v>38071.87428870294</v>
      </c>
      <c r="E64" s="27">
        <f t="shared" si="0"/>
        <v>1394.2140307664304</v>
      </c>
      <c r="F64" s="27">
        <f t="shared" si="1"/>
        <v>103.80126218783201</v>
      </c>
      <c r="H64" s="1"/>
    </row>
    <row r="65" spans="1:9" ht="16.5" customHeight="1">
      <c r="A65" s="28" t="s">
        <v>6</v>
      </c>
      <c r="B65" s="36"/>
      <c r="C65" s="37"/>
      <c r="D65" s="37"/>
      <c r="E65" s="53"/>
      <c r="F65" s="53"/>
      <c r="H65" s="51">
        <f>SUM(H66:H74)</f>
        <v>110913.24462</v>
      </c>
      <c r="I65" s="51">
        <f>SUM(I66:I74)</f>
        <v>109190.13546000002</v>
      </c>
    </row>
    <row r="66" spans="1:9" s="64" customFormat="1" ht="17.25" customHeight="1">
      <c r="A66" s="82" t="s">
        <v>60</v>
      </c>
      <c r="B66" s="83" t="s">
        <v>20</v>
      </c>
      <c r="C66" s="38">
        <v>30598.72</v>
      </c>
      <c r="D66" s="38">
        <v>38760.96</v>
      </c>
      <c r="E66" s="35">
        <f t="shared" si="0"/>
        <v>8162.239999999998</v>
      </c>
      <c r="F66" s="35">
        <f t="shared" si="1"/>
        <v>126.67510274939605</v>
      </c>
      <c r="H66" s="65">
        <f>C66*C48*6/1000</f>
        <v>16523.308800000003</v>
      </c>
      <c r="I66" s="65">
        <f>D66*D48*6/1000</f>
        <v>20465.78688</v>
      </c>
    </row>
    <row r="67" spans="1:9" s="64" customFormat="1" ht="17.25" customHeight="1">
      <c r="A67" s="82" t="s">
        <v>61</v>
      </c>
      <c r="B67" s="83" t="s">
        <v>20</v>
      </c>
      <c r="C67" s="38">
        <v>33361.2</v>
      </c>
      <c r="D67" s="38">
        <v>39340.66</v>
      </c>
      <c r="E67" s="35">
        <f t="shared" si="0"/>
        <v>5979.460000000006</v>
      </c>
      <c r="F67" s="35">
        <f t="shared" si="1"/>
        <v>117.92339604090982</v>
      </c>
      <c r="H67" s="65">
        <f>C67*C49*6/1000</f>
        <v>12810.700799999999</v>
      </c>
      <c r="I67" s="65">
        <f>D67*D49*6/1000</f>
        <v>15578.90136</v>
      </c>
    </row>
    <row r="68" spans="1:9" s="64" customFormat="1" ht="16.5" customHeight="1">
      <c r="A68" s="82" t="s">
        <v>62</v>
      </c>
      <c r="B68" s="83" t="s">
        <v>20</v>
      </c>
      <c r="C68" s="38">
        <v>24647.54</v>
      </c>
      <c r="D68" s="38">
        <v>31070.87</v>
      </c>
      <c r="E68" s="35">
        <f t="shared" si="0"/>
        <v>6423.329999999998</v>
      </c>
      <c r="F68" s="35">
        <f t="shared" si="1"/>
        <v>126.06073466155243</v>
      </c>
      <c r="H68" s="65">
        <f>C68*C50*6/1000</f>
        <v>8281.57344</v>
      </c>
      <c r="I68" s="65">
        <f>D68*D50*6/1000</f>
        <v>10066.961879999999</v>
      </c>
    </row>
    <row r="69" spans="1:9" s="64" customFormat="1" ht="22.5" customHeight="1">
      <c r="A69" s="82" t="s">
        <v>63</v>
      </c>
      <c r="B69" s="83" t="s">
        <v>20</v>
      </c>
      <c r="C69" s="38">
        <v>24017.29</v>
      </c>
      <c r="D69" s="38">
        <v>27124.73</v>
      </c>
      <c r="E69" s="35">
        <f t="shared" si="0"/>
        <v>3107.4399999999987</v>
      </c>
      <c r="F69" s="35">
        <f t="shared" si="1"/>
        <v>112.9383456668092</v>
      </c>
      <c r="H69" s="65">
        <f>C69*C51*6/1000</f>
        <v>4755.42342</v>
      </c>
      <c r="I69" s="65">
        <f>D69*D51*6/1000</f>
        <v>5370.69654</v>
      </c>
    </row>
    <row r="70" spans="1:9" ht="48.75" customHeight="1">
      <c r="A70" s="85" t="s">
        <v>114</v>
      </c>
      <c r="B70" s="83" t="s">
        <v>20</v>
      </c>
      <c r="C70" s="38">
        <v>30750.04</v>
      </c>
      <c r="D70" s="38">
        <v>33056.4</v>
      </c>
      <c r="E70" s="35">
        <f t="shared" si="0"/>
        <v>2306.3600000000006</v>
      </c>
      <c r="F70" s="35">
        <f t="shared" si="1"/>
        <v>107.50034796702704</v>
      </c>
      <c r="G70" s="3"/>
      <c r="H70" s="8">
        <f>C70*C52*6/1000</f>
        <v>738.00096</v>
      </c>
      <c r="I70" s="8">
        <f>D70*D52*6/1000</f>
        <v>793.3536000000001</v>
      </c>
    </row>
    <row r="71" spans="1:9" s="64" customFormat="1" ht="18" customHeight="1">
      <c r="A71" s="82" t="s">
        <v>59</v>
      </c>
      <c r="B71" s="83" t="s">
        <v>20</v>
      </c>
      <c r="C71" s="38">
        <v>21513.3</v>
      </c>
      <c r="D71" s="38">
        <v>23903.2</v>
      </c>
      <c r="E71" s="35">
        <f t="shared" si="0"/>
        <v>2389.9000000000015</v>
      </c>
      <c r="F71" s="35">
        <f t="shared" si="1"/>
        <v>111.10894191035314</v>
      </c>
      <c r="H71" s="65">
        <f>C71*C53*6/1000</f>
        <v>2581.596</v>
      </c>
      <c r="I71" s="65">
        <f>D71*D53*6/1000</f>
        <v>3011.8032000000003</v>
      </c>
    </row>
    <row r="72" spans="1:9" ht="16.5" customHeight="1">
      <c r="A72" s="28" t="s">
        <v>47</v>
      </c>
      <c r="B72" s="29" t="s">
        <v>20</v>
      </c>
      <c r="C72" s="50">
        <v>56855.1</v>
      </c>
      <c r="D72" s="50">
        <v>46417.8</v>
      </c>
      <c r="E72" s="27">
        <f>D72-C72</f>
        <v>-10437.299999999996</v>
      </c>
      <c r="F72" s="27" t="s">
        <v>115</v>
      </c>
      <c r="H72" s="8">
        <f>C72*C54*6/1000</f>
        <v>59356.72440000001</v>
      </c>
      <c r="I72" s="8">
        <f>D72*D54*6/1000</f>
        <v>50131.22400000001</v>
      </c>
    </row>
    <row r="73" spans="1:9" ht="18" customHeight="1">
      <c r="A73" s="28" t="s">
        <v>39</v>
      </c>
      <c r="B73" s="29" t="s">
        <v>20</v>
      </c>
      <c r="C73" s="50">
        <v>14100</v>
      </c>
      <c r="D73" s="50">
        <v>16014</v>
      </c>
      <c r="E73" s="27">
        <f>D73-C73</f>
        <v>1914</v>
      </c>
      <c r="F73" s="27">
        <f>D73/C73*100</f>
        <v>113.57446808510639</v>
      </c>
      <c r="G73" s="3"/>
      <c r="H73" s="8">
        <f>C73*C55*6/1000</f>
        <v>4991.4</v>
      </c>
      <c r="I73" s="8">
        <f>D73*D55*6/1000</f>
        <v>2690.352</v>
      </c>
    </row>
    <row r="74" spans="1:9" ht="18" customHeight="1">
      <c r="A74" s="28" t="s">
        <v>108</v>
      </c>
      <c r="B74" s="29" t="s">
        <v>20</v>
      </c>
      <c r="C74" s="50">
        <v>36438.2</v>
      </c>
      <c r="D74" s="50">
        <v>45044</v>
      </c>
      <c r="E74" s="27">
        <f>D74-C74</f>
        <v>8605.800000000003</v>
      </c>
      <c r="F74" s="27" t="s">
        <v>109</v>
      </c>
      <c r="G74" s="3"/>
      <c r="H74" s="8">
        <f>C74*C56*6/1000</f>
        <v>874.5167999999999</v>
      </c>
      <c r="I74" s="8">
        <f>D74*D56*6/1000</f>
        <v>1081.056</v>
      </c>
    </row>
    <row r="75" spans="1:7" ht="21" customHeight="1">
      <c r="A75" s="20" t="s">
        <v>21</v>
      </c>
      <c r="B75" s="21"/>
      <c r="C75" s="34"/>
      <c r="D75" s="34"/>
      <c r="E75" s="54"/>
      <c r="F75" s="41"/>
      <c r="G75" s="3"/>
    </row>
    <row r="76" spans="1:6" s="3" customFormat="1" ht="21" customHeight="1">
      <c r="A76" s="86" t="s">
        <v>22</v>
      </c>
      <c r="B76" s="87" t="s">
        <v>17</v>
      </c>
      <c r="C76" s="25">
        <v>16</v>
      </c>
      <c r="D76" s="25">
        <v>6</v>
      </c>
      <c r="E76" s="25">
        <f aca="true" t="shared" si="2" ref="E76:E81">D76-C76</f>
        <v>-10</v>
      </c>
      <c r="F76" s="35">
        <f>D76/C76*100</f>
        <v>37.5</v>
      </c>
    </row>
    <row r="77" spans="1:6" s="3" customFormat="1" ht="21.75" customHeight="1">
      <c r="A77" s="82" t="s">
        <v>58</v>
      </c>
      <c r="B77" s="83" t="s">
        <v>17</v>
      </c>
      <c r="C77" s="88">
        <f>C76/C45</f>
        <v>1.6666666666666667</v>
      </c>
      <c r="D77" s="88">
        <f>D76/D45</f>
        <v>0.625</v>
      </c>
      <c r="E77" s="35">
        <f>D77-C77</f>
        <v>-1.0416666666666667</v>
      </c>
      <c r="F77" s="35">
        <f>D77/C77*100</f>
        <v>37.5</v>
      </c>
    </row>
    <row r="78" spans="1:6" s="3" customFormat="1" ht="20.25" customHeight="1">
      <c r="A78" s="86" t="s">
        <v>23</v>
      </c>
      <c r="B78" s="87" t="s">
        <v>17</v>
      </c>
      <c r="C78" s="25">
        <v>68</v>
      </c>
      <c r="D78" s="25">
        <v>53</v>
      </c>
      <c r="E78" s="25">
        <f t="shared" si="2"/>
        <v>-15</v>
      </c>
      <c r="F78" s="35">
        <f>D78/C78*100</f>
        <v>77.94117647058823</v>
      </c>
    </row>
    <row r="79" spans="1:6" s="3" customFormat="1" ht="15.75" customHeight="1">
      <c r="A79" s="82" t="s">
        <v>58</v>
      </c>
      <c r="B79" s="83" t="s">
        <v>17</v>
      </c>
      <c r="C79" s="38">
        <f>C78/C45</f>
        <v>7.083333333333334</v>
      </c>
      <c r="D79" s="38">
        <f>D78/D45</f>
        <v>5.520833333333334</v>
      </c>
      <c r="E79" s="35">
        <f>D79-C79</f>
        <v>-1.5625</v>
      </c>
      <c r="F79" s="35">
        <f>D79/C79*100</f>
        <v>77.94117647058823</v>
      </c>
    </row>
    <row r="80" spans="1:6" s="3" customFormat="1" ht="21" customHeight="1">
      <c r="A80" s="86" t="s">
        <v>24</v>
      </c>
      <c r="B80" s="87" t="s">
        <v>17</v>
      </c>
      <c r="C80" s="25">
        <f>C76-C78</f>
        <v>-52</v>
      </c>
      <c r="D80" s="25">
        <v>-47</v>
      </c>
      <c r="E80" s="25">
        <f>D80-C80</f>
        <v>5</v>
      </c>
      <c r="F80" s="35" t="s">
        <v>115</v>
      </c>
    </row>
    <row r="81" spans="1:6" s="3" customFormat="1" ht="15.75" customHeight="1">
      <c r="A81" s="82" t="s">
        <v>58</v>
      </c>
      <c r="B81" s="83" t="s">
        <v>17</v>
      </c>
      <c r="C81" s="38">
        <f>C80/C45</f>
        <v>-5.416666666666667</v>
      </c>
      <c r="D81" s="38">
        <f>D80/D45</f>
        <v>-4.895833333333334</v>
      </c>
      <c r="E81" s="35">
        <f t="shared" si="2"/>
        <v>0.520833333333333</v>
      </c>
      <c r="F81" s="35" t="s">
        <v>115</v>
      </c>
    </row>
    <row r="82" spans="1:7" ht="21.75" customHeight="1">
      <c r="A82" s="20" t="s">
        <v>25</v>
      </c>
      <c r="B82" s="40"/>
      <c r="C82" s="41"/>
      <c r="D82" s="41"/>
      <c r="E82" s="54"/>
      <c r="F82" s="41"/>
      <c r="G82" s="3"/>
    </row>
    <row r="83" spans="1:6" s="3" customFormat="1" ht="21" customHeight="1">
      <c r="A83" s="89" t="s">
        <v>64</v>
      </c>
      <c r="B83" s="83" t="s">
        <v>17</v>
      </c>
      <c r="C83" s="30">
        <v>180</v>
      </c>
      <c r="D83" s="30">
        <v>264</v>
      </c>
      <c r="E83" s="25">
        <f>D83-C83</f>
        <v>84</v>
      </c>
      <c r="F83" s="35">
        <f>D83/C83*100</f>
        <v>146.66666666666666</v>
      </c>
    </row>
    <row r="84" spans="1:6" s="3" customFormat="1" ht="18.75" customHeight="1">
      <c r="A84" s="89" t="s">
        <v>65</v>
      </c>
      <c r="B84" s="83" t="s">
        <v>44</v>
      </c>
      <c r="C84" s="30">
        <v>14</v>
      </c>
      <c r="D84" s="30">
        <v>12</v>
      </c>
      <c r="E84" s="25">
        <f>D84-C84</f>
        <v>-2</v>
      </c>
      <c r="F84" s="35">
        <f>D84/C84*100</f>
        <v>85.71428571428571</v>
      </c>
    </row>
    <row r="85" spans="1:6" s="3" customFormat="1" ht="15" customHeight="1">
      <c r="A85" s="82" t="s">
        <v>26</v>
      </c>
      <c r="B85" s="83" t="s">
        <v>44</v>
      </c>
      <c r="C85" s="30">
        <v>14</v>
      </c>
      <c r="D85" s="30">
        <v>12</v>
      </c>
      <c r="E85" s="25">
        <f>D85-C85</f>
        <v>-2</v>
      </c>
      <c r="F85" s="35" t="s">
        <v>112</v>
      </c>
    </row>
    <row r="86" spans="1:6" s="3" customFormat="1" ht="16.5" customHeight="1">
      <c r="A86" s="82" t="s">
        <v>66</v>
      </c>
      <c r="B86" s="83" t="s">
        <v>44</v>
      </c>
      <c r="C86" s="30">
        <v>14</v>
      </c>
      <c r="D86" s="30">
        <v>12</v>
      </c>
      <c r="E86" s="25">
        <f>D86-C86</f>
        <v>-2</v>
      </c>
      <c r="F86" s="35">
        <f>D86/C86*100</f>
        <v>85.71428571428571</v>
      </c>
    </row>
    <row r="87" spans="1:6" s="3" customFormat="1" ht="18" customHeight="1">
      <c r="A87" s="82" t="s">
        <v>67</v>
      </c>
      <c r="B87" s="83" t="s">
        <v>44</v>
      </c>
      <c r="C87" s="30">
        <v>2</v>
      </c>
      <c r="D87" s="30">
        <v>0</v>
      </c>
      <c r="E87" s="25">
        <f>D87-C87</f>
        <v>-2</v>
      </c>
      <c r="F87" s="35" t="s">
        <v>116</v>
      </c>
    </row>
    <row r="88" spans="1:6" s="3" customFormat="1" ht="18.75" customHeight="1">
      <c r="A88" s="82" t="s">
        <v>68</v>
      </c>
      <c r="B88" s="83"/>
      <c r="C88" s="33"/>
      <c r="D88" s="33"/>
      <c r="E88" s="46"/>
      <c r="F88" s="37"/>
    </row>
    <row r="89" spans="1:6" s="3" customFormat="1" ht="15.75" customHeight="1">
      <c r="A89" s="82" t="s">
        <v>94</v>
      </c>
      <c r="B89" s="83" t="s">
        <v>94</v>
      </c>
      <c r="C89" s="30">
        <v>169</v>
      </c>
      <c r="D89" s="30">
        <v>185</v>
      </c>
      <c r="E89" s="25">
        <f>D89-C89</f>
        <v>16</v>
      </c>
      <c r="F89" s="35" t="s">
        <v>113</v>
      </c>
    </row>
    <row r="90" spans="1:6" s="3" customFormat="1" ht="18.75" customHeight="1">
      <c r="A90" s="82" t="s">
        <v>102</v>
      </c>
      <c r="B90" s="83" t="s">
        <v>46</v>
      </c>
      <c r="C90" s="38">
        <f>1667.7+1393.6</f>
        <v>3061.3</v>
      </c>
      <c r="D90" s="38">
        <v>2803.7</v>
      </c>
      <c r="E90" s="25">
        <f>D90-C90</f>
        <v>-257.60000000000036</v>
      </c>
      <c r="F90" s="35" t="s">
        <v>113</v>
      </c>
    </row>
    <row r="91" spans="1:7" ht="28.5" customHeight="1">
      <c r="A91" s="42" t="s">
        <v>86</v>
      </c>
      <c r="B91" s="40" t="s">
        <v>1</v>
      </c>
      <c r="C91" s="43" t="s">
        <v>126</v>
      </c>
      <c r="D91" s="43" t="s">
        <v>103</v>
      </c>
      <c r="E91" s="49"/>
      <c r="F91" s="41"/>
      <c r="G91" s="3"/>
    </row>
    <row r="92" spans="1:6" s="3" customFormat="1" ht="19.5" customHeight="1">
      <c r="A92" s="86" t="s">
        <v>87</v>
      </c>
      <c r="B92" s="87" t="s">
        <v>44</v>
      </c>
      <c r="C92" s="25">
        <v>21</v>
      </c>
      <c r="D92" s="25">
        <f>D94+D95</f>
        <v>23</v>
      </c>
      <c r="E92" s="25">
        <f>D92-C92</f>
        <v>2</v>
      </c>
      <c r="F92" s="35">
        <f>D92/C92*100</f>
        <v>109.52380952380953</v>
      </c>
    </row>
    <row r="93" spans="1:6" s="3" customFormat="1" ht="19.5" customHeight="1">
      <c r="A93" s="82" t="s">
        <v>6</v>
      </c>
      <c r="B93" s="83"/>
      <c r="C93" s="25"/>
      <c r="D93" s="25"/>
      <c r="E93" s="25"/>
      <c r="F93" s="35"/>
    </row>
    <row r="94" spans="1:6" s="3" customFormat="1" ht="19.5" customHeight="1">
      <c r="A94" s="82" t="s">
        <v>88</v>
      </c>
      <c r="B94" s="83" t="s">
        <v>44</v>
      </c>
      <c r="C94" s="30">
        <v>21</v>
      </c>
      <c r="D94" s="30">
        <v>23</v>
      </c>
      <c r="E94" s="25">
        <f>D94-C94</f>
        <v>2</v>
      </c>
      <c r="F94" s="35">
        <f>D94/C94*100</f>
        <v>109.52380952380953</v>
      </c>
    </row>
    <row r="95" spans="1:6" s="3" customFormat="1" ht="19.5" customHeight="1">
      <c r="A95" s="82" t="s">
        <v>97</v>
      </c>
      <c r="B95" s="83" t="s">
        <v>44</v>
      </c>
      <c r="C95" s="30">
        <v>0</v>
      </c>
      <c r="D95" s="30">
        <v>0</v>
      </c>
      <c r="E95" s="25">
        <f>D95-C95</f>
        <v>0</v>
      </c>
      <c r="F95" s="35" t="e">
        <f>D95/C95*100</f>
        <v>#DIV/0!</v>
      </c>
    </row>
    <row r="96" spans="1:7" ht="29.25" customHeight="1">
      <c r="A96" s="20" t="s">
        <v>27</v>
      </c>
      <c r="B96" s="40" t="s">
        <v>1</v>
      </c>
      <c r="C96" s="43" t="s">
        <v>126</v>
      </c>
      <c r="D96" s="43" t="s">
        <v>103</v>
      </c>
      <c r="E96" s="49"/>
      <c r="F96" s="41"/>
      <c r="G96" s="3"/>
    </row>
    <row r="97" spans="1:6" s="3" customFormat="1" ht="18" customHeight="1">
      <c r="A97" s="86" t="s">
        <v>89</v>
      </c>
      <c r="B97" s="87" t="s">
        <v>46</v>
      </c>
      <c r="C97" s="35">
        <f>C99+C100+C101+C102+C103+C104+C105+C107+C110+C111</f>
        <v>1967.5</v>
      </c>
      <c r="D97" s="35">
        <f>D99+D100+D101+D102+D103+D104+D105+D107+D110+D111</f>
        <v>3614.3</v>
      </c>
      <c r="E97" s="35">
        <f>D97-C97</f>
        <v>1646.8000000000002</v>
      </c>
      <c r="F97" s="35">
        <f>D97/C97*100</f>
        <v>183.70012706480304</v>
      </c>
    </row>
    <row r="98" spans="1:6" s="3" customFormat="1" ht="18" customHeight="1">
      <c r="A98" s="82" t="s">
        <v>28</v>
      </c>
      <c r="B98" s="83"/>
      <c r="C98" s="90"/>
      <c r="D98" s="90"/>
      <c r="E98" s="37"/>
      <c r="F98" s="37"/>
    </row>
    <row r="99" spans="1:6" s="3" customFormat="1" ht="21" customHeight="1">
      <c r="A99" s="91" t="s">
        <v>49</v>
      </c>
      <c r="B99" s="83" t="s">
        <v>15</v>
      </c>
      <c r="C99" s="38">
        <v>987</v>
      </c>
      <c r="D99" s="38">
        <v>1283.8</v>
      </c>
      <c r="E99" s="35">
        <f aca="true" t="shared" si="3" ref="E99:E119">D99-C99</f>
        <v>296.79999999999995</v>
      </c>
      <c r="F99" s="35">
        <f aca="true" t="shared" si="4" ref="F99:F119">D99/C99*100</f>
        <v>130.0709219858156</v>
      </c>
    </row>
    <row r="100" spans="1:6" s="3" customFormat="1" ht="12.75" customHeight="1" hidden="1">
      <c r="A100" s="91" t="s">
        <v>41</v>
      </c>
      <c r="B100" s="83" t="s">
        <v>15</v>
      </c>
      <c r="C100" s="90"/>
      <c r="D100" s="90"/>
      <c r="E100" s="37">
        <f t="shared" si="3"/>
        <v>0</v>
      </c>
      <c r="F100" s="37" t="e">
        <f t="shared" si="4"/>
        <v>#DIV/0!</v>
      </c>
    </row>
    <row r="101" spans="1:6" s="3" customFormat="1" ht="0.75" customHeight="1" hidden="1">
      <c r="A101" s="91" t="s">
        <v>40</v>
      </c>
      <c r="B101" s="83" t="s">
        <v>15</v>
      </c>
      <c r="C101" s="90"/>
      <c r="D101" s="90"/>
      <c r="E101" s="37">
        <f t="shared" si="3"/>
        <v>0</v>
      </c>
      <c r="F101" s="37" t="e">
        <f t="shared" si="4"/>
        <v>#DIV/0!</v>
      </c>
    </row>
    <row r="102" spans="1:6" s="3" customFormat="1" ht="21.75" customHeight="1">
      <c r="A102" s="91" t="s">
        <v>50</v>
      </c>
      <c r="B102" s="83" t="s">
        <v>15</v>
      </c>
      <c r="C102" s="38">
        <v>640</v>
      </c>
      <c r="D102" s="38">
        <v>796.2</v>
      </c>
      <c r="E102" s="35">
        <f t="shared" si="3"/>
        <v>156.20000000000005</v>
      </c>
      <c r="F102" s="35">
        <f t="shared" si="4"/>
        <v>124.40625</v>
      </c>
    </row>
    <row r="103" spans="1:6" s="3" customFormat="1" ht="15.75" customHeight="1">
      <c r="A103" s="91" t="s">
        <v>51</v>
      </c>
      <c r="B103" s="83" t="s">
        <v>15</v>
      </c>
      <c r="C103" s="38">
        <v>41.6</v>
      </c>
      <c r="D103" s="38">
        <v>47.8</v>
      </c>
      <c r="E103" s="35">
        <f t="shared" si="3"/>
        <v>6.199999999999996</v>
      </c>
      <c r="F103" s="35">
        <f t="shared" si="4"/>
        <v>114.90384615384615</v>
      </c>
    </row>
    <row r="104" spans="1:6" s="3" customFormat="1" ht="18.75" customHeight="1">
      <c r="A104" s="91" t="s">
        <v>52</v>
      </c>
      <c r="B104" s="83" t="s">
        <v>15</v>
      </c>
      <c r="C104" s="38">
        <v>287.7</v>
      </c>
      <c r="D104" s="38">
        <v>1391.4</v>
      </c>
      <c r="E104" s="35">
        <f t="shared" si="3"/>
        <v>1103.7</v>
      </c>
      <c r="F104" s="35">
        <f t="shared" si="4"/>
        <v>483.62877997914495</v>
      </c>
    </row>
    <row r="105" spans="1:6" s="3" customFormat="1" ht="19.5" customHeight="1">
      <c r="A105" s="91" t="s">
        <v>53</v>
      </c>
      <c r="B105" s="83" t="s">
        <v>15</v>
      </c>
      <c r="C105" s="38">
        <v>7</v>
      </c>
      <c r="D105" s="38">
        <v>7.6</v>
      </c>
      <c r="E105" s="35">
        <f t="shared" si="3"/>
        <v>0.5999999999999996</v>
      </c>
      <c r="F105" s="35">
        <f t="shared" si="4"/>
        <v>108.57142857142857</v>
      </c>
    </row>
    <row r="106" spans="1:6" s="3" customFormat="1" ht="0" customHeight="1" hidden="1">
      <c r="A106" s="91" t="s">
        <v>42</v>
      </c>
      <c r="B106" s="83" t="s">
        <v>15</v>
      </c>
      <c r="C106" s="38"/>
      <c r="D106" s="38"/>
      <c r="E106" s="35">
        <f t="shared" si="3"/>
        <v>0</v>
      </c>
      <c r="F106" s="37" t="e">
        <f t="shared" si="4"/>
        <v>#DIV/0!</v>
      </c>
    </row>
    <row r="107" spans="1:6" s="3" customFormat="1" ht="18.75" customHeight="1">
      <c r="A107" s="91" t="s">
        <v>54</v>
      </c>
      <c r="B107" s="83" t="s">
        <v>15</v>
      </c>
      <c r="C107" s="38">
        <v>0</v>
      </c>
      <c r="D107" s="38">
        <v>85.3</v>
      </c>
      <c r="E107" s="35">
        <f t="shared" si="3"/>
        <v>85.3</v>
      </c>
      <c r="F107" s="37"/>
    </row>
    <row r="108" spans="1:6" s="3" customFormat="1" ht="0" customHeight="1" hidden="1">
      <c r="A108" s="91" t="s">
        <v>45</v>
      </c>
      <c r="B108" s="83" t="s">
        <v>15</v>
      </c>
      <c r="C108" s="90"/>
      <c r="D108" s="90"/>
      <c r="E108" s="37">
        <f t="shared" si="3"/>
        <v>0</v>
      </c>
      <c r="F108" s="37" t="e">
        <f t="shared" si="4"/>
        <v>#DIV/0!</v>
      </c>
    </row>
    <row r="109" spans="1:6" s="3" customFormat="1" ht="12.75" customHeight="1" hidden="1">
      <c r="A109" s="91" t="s">
        <v>43</v>
      </c>
      <c r="B109" s="83" t="s">
        <v>15</v>
      </c>
      <c r="C109" s="90"/>
      <c r="D109" s="90"/>
      <c r="E109" s="37">
        <f t="shared" si="3"/>
        <v>0</v>
      </c>
      <c r="F109" s="37" t="e">
        <f t="shared" si="4"/>
        <v>#DIV/0!</v>
      </c>
    </row>
    <row r="110" spans="1:6" s="3" customFormat="1" ht="18" customHeight="1">
      <c r="A110" s="91" t="s">
        <v>55</v>
      </c>
      <c r="B110" s="83" t="s">
        <v>15</v>
      </c>
      <c r="C110" s="38">
        <v>4.2</v>
      </c>
      <c r="D110" s="38">
        <v>2.2</v>
      </c>
      <c r="E110" s="35">
        <f t="shared" si="3"/>
        <v>-2</v>
      </c>
      <c r="F110" s="35">
        <f t="shared" si="4"/>
        <v>52.38095238095239</v>
      </c>
    </row>
    <row r="111" spans="1:6" s="3" customFormat="1" ht="18" customHeight="1" hidden="1">
      <c r="A111" s="91" t="s">
        <v>107</v>
      </c>
      <c r="B111" s="83" t="s">
        <v>15</v>
      </c>
      <c r="C111" s="90"/>
      <c r="D111" s="90"/>
      <c r="E111" s="37">
        <f t="shared" si="3"/>
        <v>0</v>
      </c>
      <c r="F111" s="37" t="e">
        <f t="shared" si="4"/>
        <v>#DIV/0!</v>
      </c>
    </row>
    <row r="112" spans="1:6" s="3" customFormat="1" ht="25.5" customHeight="1" hidden="1">
      <c r="A112" s="92" t="s">
        <v>29</v>
      </c>
      <c r="B112" s="87" t="s">
        <v>15</v>
      </c>
      <c r="C112" s="37"/>
      <c r="D112" s="37"/>
      <c r="E112" s="37">
        <f t="shared" si="3"/>
        <v>0</v>
      </c>
      <c r="F112" s="37" t="e">
        <f t="shared" si="4"/>
        <v>#DIV/0!</v>
      </c>
    </row>
    <row r="113" spans="1:6" s="3" customFormat="1" ht="12.75" customHeight="1" hidden="1">
      <c r="A113" s="86" t="s">
        <v>31</v>
      </c>
      <c r="B113" s="87" t="s">
        <v>46</v>
      </c>
      <c r="C113" s="37"/>
      <c r="D113" s="37"/>
      <c r="E113" s="37">
        <f t="shared" si="3"/>
        <v>0</v>
      </c>
      <c r="F113" s="37" t="e">
        <f t="shared" si="4"/>
        <v>#DIV/0!</v>
      </c>
    </row>
    <row r="114" spans="1:6" s="3" customFormat="1" ht="20.25" customHeight="1">
      <c r="A114" s="86" t="s">
        <v>90</v>
      </c>
      <c r="B114" s="87" t="s">
        <v>46</v>
      </c>
      <c r="C114" s="35">
        <f>C116+C117+C118</f>
        <v>19715.1</v>
      </c>
      <c r="D114" s="35">
        <f>D116+D117+D118</f>
        <v>10846.07</v>
      </c>
      <c r="E114" s="35">
        <f t="shared" si="3"/>
        <v>-8869.029999999999</v>
      </c>
      <c r="F114" s="35">
        <f t="shared" si="4"/>
        <v>55.01402478303433</v>
      </c>
    </row>
    <row r="115" spans="1:6" s="3" customFormat="1" ht="15" customHeight="1">
      <c r="A115" s="82" t="s">
        <v>6</v>
      </c>
      <c r="B115" s="83"/>
      <c r="C115" s="38"/>
      <c r="D115" s="38"/>
      <c r="E115" s="35"/>
      <c r="F115" s="35"/>
    </row>
    <row r="116" spans="1:6" s="3" customFormat="1" ht="15" customHeight="1">
      <c r="A116" s="82" t="s">
        <v>32</v>
      </c>
      <c r="B116" s="83" t="s">
        <v>46</v>
      </c>
      <c r="C116" s="38">
        <v>15621.9</v>
      </c>
      <c r="D116" s="38">
        <v>9373.1</v>
      </c>
      <c r="E116" s="35">
        <f t="shared" si="3"/>
        <v>-6248.799999999999</v>
      </c>
      <c r="F116" s="35">
        <f t="shared" si="4"/>
        <v>59.99974394919953</v>
      </c>
    </row>
    <row r="117" spans="1:6" s="3" customFormat="1" ht="17.25" customHeight="1">
      <c r="A117" s="82" t="s">
        <v>33</v>
      </c>
      <c r="B117" s="83" t="s">
        <v>46</v>
      </c>
      <c r="C117" s="38">
        <v>483.6</v>
      </c>
      <c r="D117" s="38">
        <v>211.17</v>
      </c>
      <c r="E117" s="35">
        <f t="shared" si="3"/>
        <v>-272.43000000000006</v>
      </c>
      <c r="F117" s="35">
        <f t="shared" si="4"/>
        <v>43.66625310173697</v>
      </c>
    </row>
    <row r="118" spans="1:6" s="3" customFormat="1" ht="18" customHeight="1">
      <c r="A118" s="82" t="s">
        <v>34</v>
      </c>
      <c r="B118" s="83" t="s">
        <v>46</v>
      </c>
      <c r="C118" s="38">
        <v>3609.6</v>
      </c>
      <c r="D118" s="38">
        <v>1261.8</v>
      </c>
      <c r="E118" s="35">
        <f t="shared" si="3"/>
        <v>-2347.8</v>
      </c>
      <c r="F118" s="35">
        <f t="shared" si="4"/>
        <v>34.95678191489361</v>
      </c>
    </row>
    <row r="119" spans="1:6" s="3" customFormat="1" ht="18" customHeight="1">
      <c r="A119" s="86" t="s">
        <v>91</v>
      </c>
      <c r="B119" s="87" t="s">
        <v>46</v>
      </c>
      <c r="C119" s="35">
        <f>C114+C113+C97</f>
        <v>21682.6</v>
      </c>
      <c r="D119" s="35">
        <f>D114+D113+D97</f>
        <v>14460.369999999999</v>
      </c>
      <c r="E119" s="35">
        <f t="shared" si="3"/>
        <v>-7222.23</v>
      </c>
      <c r="F119" s="35">
        <f t="shared" si="4"/>
        <v>66.6911256030181</v>
      </c>
    </row>
    <row r="120" spans="1:7" s="58" customFormat="1" ht="17.25" customHeight="1">
      <c r="A120" s="42" t="s">
        <v>98</v>
      </c>
      <c r="B120" s="63" t="s">
        <v>46</v>
      </c>
      <c r="C120" s="62">
        <f>C121+C127+C128+C131+C134+C137+C140+C141+C143</f>
        <v>27994.399999999998</v>
      </c>
      <c r="D120" s="62">
        <f>D121+D127+D128+D131+D134+D137+D140+D141+D143</f>
        <v>11098.9</v>
      </c>
      <c r="E120" s="49">
        <f aca="true" t="shared" si="5" ref="E120:E143">D120-C120</f>
        <v>-16895.5</v>
      </c>
      <c r="F120" s="62">
        <f aca="true" t="shared" si="6" ref="F120:F143">D120/C120*100</f>
        <v>39.646857943017174</v>
      </c>
      <c r="G120" s="66"/>
    </row>
    <row r="121" spans="1:6" s="3" customFormat="1" ht="20.25" customHeight="1">
      <c r="A121" s="93" t="s">
        <v>127</v>
      </c>
      <c r="B121" s="83" t="s">
        <v>46</v>
      </c>
      <c r="C121" s="38">
        <f>C122+C123+C124+C125+C126</f>
        <v>12594.399999999998</v>
      </c>
      <c r="D121" s="38">
        <f>D122+D123+D124+D125+D126</f>
        <v>4364.4</v>
      </c>
      <c r="E121" s="25">
        <f t="shared" si="5"/>
        <v>-8229.999999999998</v>
      </c>
      <c r="F121" s="35">
        <f t="shared" si="6"/>
        <v>34.65349679222512</v>
      </c>
    </row>
    <row r="122" spans="1:6" s="3" customFormat="1" ht="20.25" customHeight="1">
      <c r="A122" s="82" t="s">
        <v>128</v>
      </c>
      <c r="B122" s="83" t="s">
        <v>46</v>
      </c>
      <c r="C122" s="38">
        <v>100</v>
      </c>
      <c r="D122" s="38">
        <v>17.9</v>
      </c>
      <c r="E122" s="25">
        <f t="shared" si="5"/>
        <v>-82.1</v>
      </c>
      <c r="F122" s="35">
        <f>D122/C122*100</f>
        <v>17.9</v>
      </c>
    </row>
    <row r="123" spans="1:6" s="3" customFormat="1" ht="20.25" customHeight="1">
      <c r="A123" s="82" t="s">
        <v>129</v>
      </c>
      <c r="B123" s="83" t="s">
        <v>46</v>
      </c>
      <c r="C123" s="38">
        <v>11139.9</v>
      </c>
      <c r="D123" s="38">
        <v>4118.6</v>
      </c>
      <c r="E123" s="25">
        <f t="shared" si="5"/>
        <v>-7021.299999999999</v>
      </c>
      <c r="F123" s="35">
        <f>D123/C123*100</f>
        <v>36.971606567383915</v>
      </c>
    </row>
    <row r="124" spans="1:6" s="3" customFormat="1" ht="20.25" customHeight="1">
      <c r="A124" s="82" t="s">
        <v>131</v>
      </c>
      <c r="B124" s="83" t="s">
        <v>46</v>
      </c>
      <c r="C124" s="38">
        <v>188.3</v>
      </c>
      <c r="D124" s="38">
        <v>56.7</v>
      </c>
      <c r="E124" s="25">
        <f t="shared" si="5"/>
        <v>-131.60000000000002</v>
      </c>
      <c r="F124" s="35">
        <f>D124/C124*100</f>
        <v>30.11152416356877</v>
      </c>
    </row>
    <row r="125" spans="1:6" s="3" customFormat="1" ht="20.25" customHeight="1">
      <c r="A125" s="82" t="s">
        <v>130</v>
      </c>
      <c r="B125" s="83" t="s">
        <v>46</v>
      </c>
      <c r="C125" s="38">
        <v>536.9</v>
      </c>
      <c r="D125" s="38">
        <v>0</v>
      </c>
      <c r="E125" s="25">
        <f t="shared" si="5"/>
        <v>-536.9</v>
      </c>
      <c r="F125" s="35">
        <f>D125/C125*100</f>
        <v>0</v>
      </c>
    </row>
    <row r="126" spans="1:6" s="3" customFormat="1" ht="20.25" customHeight="1">
      <c r="A126" s="82" t="s">
        <v>132</v>
      </c>
      <c r="B126" s="83" t="s">
        <v>46</v>
      </c>
      <c r="C126" s="38">
        <v>629.3</v>
      </c>
      <c r="D126" s="38">
        <v>171.2</v>
      </c>
      <c r="E126" s="25">
        <f t="shared" si="5"/>
        <v>-458.09999999999997</v>
      </c>
      <c r="F126" s="35">
        <f>D126/C126*100</f>
        <v>27.20483076434133</v>
      </c>
    </row>
    <row r="127" spans="1:6" s="3" customFormat="1" ht="21" customHeight="1">
      <c r="A127" s="94" t="s">
        <v>142</v>
      </c>
      <c r="B127" s="83" t="s">
        <v>46</v>
      </c>
      <c r="C127" s="38">
        <v>483.4</v>
      </c>
      <c r="D127" s="38">
        <v>211</v>
      </c>
      <c r="E127" s="25">
        <f t="shared" si="5"/>
        <v>-272.4</v>
      </c>
      <c r="F127" s="35">
        <f t="shared" si="6"/>
        <v>43.64915184112537</v>
      </c>
    </row>
    <row r="128" spans="1:6" s="3" customFormat="1" ht="20.25" customHeight="1">
      <c r="A128" s="95" t="s">
        <v>133</v>
      </c>
      <c r="B128" s="83" t="s">
        <v>46</v>
      </c>
      <c r="C128" s="38">
        <f>C129+C130</f>
        <v>1239.1</v>
      </c>
      <c r="D128" s="38">
        <f>D129+D130</f>
        <v>436.2</v>
      </c>
      <c r="E128" s="25">
        <f t="shared" si="5"/>
        <v>-802.8999999999999</v>
      </c>
      <c r="F128" s="35">
        <f t="shared" si="6"/>
        <v>35.20296989750626</v>
      </c>
    </row>
    <row r="129" spans="1:6" s="3" customFormat="1" ht="20.25" customHeight="1">
      <c r="A129" s="96" t="s">
        <v>134</v>
      </c>
      <c r="B129" s="83" t="s">
        <v>46</v>
      </c>
      <c r="C129" s="38">
        <v>68</v>
      </c>
      <c r="D129" s="38">
        <v>0</v>
      </c>
      <c r="E129" s="25">
        <f t="shared" si="5"/>
        <v>-68</v>
      </c>
      <c r="F129" s="35">
        <f>D129/C129*100</f>
        <v>0</v>
      </c>
    </row>
    <row r="130" spans="1:6" s="3" customFormat="1" ht="29.25" customHeight="1">
      <c r="A130" s="97" t="s">
        <v>135</v>
      </c>
      <c r="B130" s="83" t="s">
        <v>46</v>
      </c>
      <c r="C130" s="38">
        <v>1171.1</v>
      </c>
      <c r="D130" s="38">
        <v>436.2</v>
      </c>
      <c r="E130" s="25">
        <f t="shared" si="5"/>
        <v>-734.8999999999999</v>
      </c>
      <c r="F130" s="35">
        <f t="shared" si="6"/>
        <v>37.24703270429511</v>
      </c>
    </row>
    <row r="131" spans="1:6" s="3" customFormat="1" ht="18" customHeight="1">
      <c r="A131" s="98" t="s">
        <v>136</v>
      </c>
      <c r="B131" s="83" t="s">
        <v>46</v>
      </c>
      <c r="C131" s="38">
        <f>C132+C133</f>
        <v>3580.7</v>
      </c>
      <c r="D131" s="38">
        <f>D132+D133</f>
        <v>1261.8</v>
      </c>
      <c r="E131" s="25">
        <f t="shared" si="5"/>
        <v>-2318.8999999999996</v>
      </c>
      <c r="F131" s="35">
        <f t="shared" si="6"/>
        <v>35.2389197642919</v>
      </c>
    </row>
    <row r="132" spans="1:6" s="3" customFormat="1" ht="21" customHeight="1">
      <c r="A132" s="96" t="s">
        <v>137</v>
      </c>
      <c r="B132" s="83" t="s">
        <v>46</v>
      </c>
      <c r="C132" s="38">
        <v>3530.7</v>
      </c>
      <c r="D132" s="38">
        <v>1261.8</v>
      </c>
      <c r="E132" s="30">
        <f t="shared" si="5"/>
        <v>-2268.8999999999996</v>
      </c>
      <c r="F132" s="38">
        <f t="shared" si="6"/>
        <v>35.73795564618914</v>
      </c>
    </row>
    <row r="133" spans="1:6" s="3" customFormat="1" ht="18.75" customHeight="1">
      <c r="A133" s="96" t="s">
        <v>138</v>
      </c>
      <c r="B133" s="83" t="s">
        <v>46</v>
      </c>
      <c r="C133" s="38">
        <v>50</v>
      </c>
      <c r="D133" s="38">
        <v>0</v>
      </c>
      <c r="E133" s="30">
        <f t="shared" si="5"/>
        <v>-50</v>
      </c>
      <c r="F133" s="38">
        <f t="shared" si="6"/>
        <v>0</v>
      </c>
    </row>
    <row r="134" spans="1:6" s="3" customFormat="1" ht="15.75" customHeight="1">
      <c r="A134" s="95" t="s">
        <v>141</v>
      </c>
      <c r="B134" s="83" t="s">
        <v>46</v>
      </c>
      <c r="C134" s="38">
        <f>C135+C136</f>
        <v>4907.1</v>
      </c>
      <c r="D134" s="38">
        <f>D135+D136</f>
        <v>2374.2</v>
      </c>
      <c r="E134" s="30">
        <f t="shared" si="5"/>
        <v>-2532.9000000000005</v>
      </c>
      <c r="F134" s="38">
        <f t="shared" si="6"/>
        <v>48.382955309653354</v>
      </c>
    </row>
    <row r="135" spans="1:6" s="3" customFormat="1" ht="19.5" customHeight="1">
      <c r="A135" s="96" t="s">
        <v>139</v>
      </c>
      <c r="B135" s="83" t="s">
        <v>46</v>
      </c>
      <c r="C135" s="38">
        <v>30</v>
      </c>
      <c r="D135" s="38">
        <v>19.7</v>
      </c>
      <c r="E135" s="30">
        <f t="shared" si="5"/>
        <v>-10.3</v>
      </c>
      <c r="F135" s="38">
        <f t="shared" si="6"/>
        <v>65.66666666666666</v>
      </c>
    </row>
    <row r="136" spans="1:6" s="3" customFormat="1" ht="21.75" customHeight="1">
      <c r="A136" s="96" t="s">
        <v>140</v>
      </c>
      <c r="B136" s="83" t="s">
        <v>46</v>
      </c>
      <c r="C136" s="38">
        <v>4877.1</v>
      </c>
      <c r="D136" s="38">
        <v>2354.5</v>
      </c>
      <c r="E136" s="30">
        <f t="shared" si="5"/>
        <v>-2522.6000000000004</v>
      </c>
      <c r="F136" s="38">
        <f t="shared" si="6"/>
        <v>48.276639806442354</v>
      </c>
    </row>
    <row r="137" spans="1:6" s="3" customFormat="1" ht="16.5" customHeight="1">
      <c r="A137" s="99" t="s">
        <v>144</v>
      </c>
      <c r="B137" s="83" t="s">
        <v>46</v>
      </c>
      <c r="C137" s="38">
        <f>C138+C139</f>
        <v>80</v>
      </c>
      <c r="D137" s="38">
        <f>D138+D139</f>
        <v>35</v>
      </c>
      <c r="E137" s="25">
        <f t="shared" si="5"/>
        <v>-45</v>
      </c>
      <c r="F137" s="35">
        <f t="shared" si="6"/>
        <v>43.75</v>
      </c>
    </row>
    <row r="138" spans="1:6" s="3" customFormat="1" ht="28.5" customHeight="1">
      <c r="A138" s="100" t="s">
        <v>106</v>
      </c>
      <c r="B138" s="83" t="s">
        <v>46</v>
      </c>
      <c r="C138" s="38">
        <v>50</v>
      </c>
      <c r="D138" s="38">
        <v>35</v>
      </c>
      <c r="E138" s="25">
        <f t="shared" si="5"/>
        <v>-15</v>
      </c>
      <c r="F138" s="35">
        <f t="shared" si="6"/>
        <v>70</v>
      </c>
    </row>
    <row r="139" spans="1:6" s="3" customFormat="1" ht="16.5" customHeight="1">
      <c r="A139" s="96" t="s">
        <v>100</v>
      </c>
      <c r="B139" s="83" t="s">
        <v>46</v>
      </c>
      <c r="C139" s="38">
        <v>30</v>
      </c>
      <c r="D139" s="38">
        <v>0</v>
      </c>
      <c r="E139" s="25">
        <f t="shared" si="5"/>
        <v>-30</v>
      </c>
      <c r="F139" s="35">
        <f t="shared" si="6"/>
        <v>0</v>
      </c>
    </row>
    <row r="140" spans="1:6" s="3" customFormat="1" ht="18" customHeight="1">
      <c r="A140" s="99" t="s">
        <v>143</v>
      </c>
      <c r="B140" s="83" t="s">
        <v>46</v>
      </c>
      <c r="C140" s="38">
        <v>4452.7</v>
      </c>
      <c r="D140" s="38">
        <v>2166.2</v>
      </c>
      <c r="E140" s="25">
        <f t="shared" si="5"/>
        <v>-2286.5</v>
      </c>
      <c r="F140" s="35">
        <f t="shared" si="6"/>
        <v>48.6491342331619</v>
      </c>
    </row>
    <row r="141" spans="1:6" s="3" customFormat="1" ht="18" customHeight="1">
      <c r="A141" s="99" t="s">
        <v>145</v>
      </c>
      <c r="B141" s="83" t="s">
        <v>46</v>
      </c>
      <c r="C141" s="38">
        <v>607</v>
      </c>
      <c r="D141" s="38">
        <v>250.1</v>
      </c>
      <c r="E141" s="25">
        <f t="shared" si="5"/>
        <v>-356.9</v>
      </c>
      <c r="F141" s="35">
        <f t="shared" si="6"/>
        <v>41.20263591433279</v>
      </c>
    </row>
    <row r="142" spans="1:6" s="3" customFormat="1" ht="18" customHeight="1" hidden="1">
      <c r="A142" s="99" t="s">
        <v>104</v>
      </c>
      <c r="B142" s="83" t="s">
        <v>105</v>
      </c>
      <c r="C142" s="90">
        <v>0</v>
      </c>
      <c r="D142" s="90">
        <v>0</v>
      </c>
      <c r="E142" s="46">
        <f t="shared" si="5"/>
        <v>0</v>
      </c>
      <c r="F142" s="37" t="e">
        <f t="shared" si="6"/>
        <v>#DIV/0!</v>
      </c>
    </row>
    <row r="143" spans="1:6" s="3" customFormat="1" ht="18" customHeight="1">
      <c r="A143" s="99" t="s">
        <v>146</v>
      </c>
      <c r="B143" s="83" t="s">
        <v>105</v>
      </c>
      <c r="C143" s="38">
        <v>50</v>
      </c>
      <c r="D143" s="38">
        <v>0</v>
      </c>
      <c r="E143" s="25">
        <f t="shared" si="5"/>
        <v>-50</v>
      </c>
      <c r="F143" s="35">
        <f t="shared" si="6"/>
        <v>0</v>
      </c>
    </row>
    <row r="144" spans="1:6" s="3" customFormat="1" ht="18" customHeight="1">
      <c r="A144" s="106"/>
      <c r="B144" s="107"/>
      <c r="C144" s="108"/>
      <c r="D144" s="108"/>
      <c r="E144" s="109"/>
      <c r="F144" s="110"/>
    </row>
    <row r="145" spans="1:6" s="3" customFormat="1" ht="18" customHeight="1">
      <c r="A145" s="106"/>
      <c r="B145" s="107"/>
      <c r="C145" s="108"/>
      <c r="D145" s="108"/>
      <c r="E145" s="109"/>
      <c r="F145" s="110"/>
    </row>
    <row r="146" spans="1:6" ht="12" customHeight="1">
      <c r="A146" s="55"/>
      <c r="B146" s="56"/>
      <c r="C146" s="57"/>
      <c r="D146" s="57"/>
      <c r="E146" s="57"/>
      <c r="F146" s="57"/>
    </row>
    <row r="147" spans="1:6" ht="15" customHeight="1">
      <c r="A147" s="44"/>
      <c r="B147" s="39"/>
      <c r="C147" s="45"/>
      <c r="D147" s="45"/>
      <c r="E147" s="45"/>
      <c r="F147" s="45"/>
    </row>
    <row r="148" spans="1:6" ht="15.75">
      <c r="A148" s="14" t="s">
        <v>117</v>
      </c>
      <c r="B148" s="15"/>
      <c r="C148" s="77" t="s">
        <v>124</v>
      </c>
      <c r="D148" s="77"/>
      <c r="E148" s="77"/>
      <c r="F148" s="77"/>
    </row>
    <row r="149" spans="1:6" ht="15.75">
      <c r="A149" s="16" t="s">
        <v>118</v>
      </c>
      <c r="B149" s="17"/>
      <c r="C149" s="73" t="s">
        <v>118</v>
      </c>
      <c r="D149" s="73"/>
      <c r="E149" s="73"/>
      <c r="F149" s="73"/>
    </row>
    <row r="150" spans="1:9" ht="15.75" hidden="1">
      <c r="A150" s="7"/>
      <c r="B150" s="12"/>
      <c r="C150" s="76"/>
      <c r="D150" s="76"/>
      <c r="E150" s="76"/>
      <c r="F150" s="76"/>
      <c r="G150" s="4"/>
      <c r="H150" s="4"/>
      <c r="I150" s="4"/>
    </row>
    <row r="151" spans="3:6" ht="12.75" hidden="1">
      <c r="C151" s="3"/>
      <c r="D151" s="3"/>
      <c r="E151" s="3"/>
      <c r="F151" s="3"/>
    </row>
    <row r="152" spans="1:6" ht="12.75">
      <c r="A152" s="6" t="s">
        <v>125</v>
      </c>
      <c r="B152" s="13"/>
      <c r="C152" s="69"/>
      <c r="D152" s="69"/>
      <c r="E152" s="69"/>
      <c r="F152" s="69"/>
    </row>
    <row r="153" spans="1:6" ht="12.75">
      <c r="A153" s="5" t="s">
        <v>119</v>
      </c>
      <c r="C153" s="3"/>
      <c r="D153" s="3"/>
      <c r="E153" s="3"/>
      <c r="F153" s="3"/>
    </row>
    <row r="154" spans="3:6" ht="12.75">
      <c r="C154" s="3"/>
      <c r="D154" s="3"/>
      <c r="E154" s="3"/>
      <c r="F154" s="3"/>
    </row>
    <row r="155" spans="3:6" ht="12.75">
      <c r="C155" s="3"/>
      <c r="D155" s="3"/>
      <c r="E155" s="3"/>
      <c r="F155" s="3"/>
    </row>
  </sheetData>
  <sheetProtection/>
  <mergeCells count="11">
    <mergeCell ref="A3:F3"/>
    <mergeCell ref="C148:F148"/>
    <mergeCell ref="C152:F152"/>
    <mergeCell ref="A6:A7"/>
    <mergeCell ref="B6:B7"/>
    <mergeCell ref="F6:F7"/>
    <mergeCell ref="A4:F4"/>
    <mergeCell ref="C149:F149"/>
    <mergeCell ref="C6:C7"/>
    <mergeCell ref="D6:D7"/>
    <mergeCell ref="C150:F150"/>
  </mergeCells>
  <printOptions horizontalCentered="1"/>
  <pageMargins left="0.5905511811023623" right="0.3937007874015748" top="0.4724409448818898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28125" style="0" customWidth="1"/>
    <col min="3" max="3" width="15.00390625" style="0" customWidth="1"/>
    <col min="4" max="4" width="13.8515625" style="0" customWidth="1"/>
    <col min="5" max="5" width="13.28125" style="0" customWidth="1"/>
  </cols>
  <sheetData>
    <row r="1" ht="12.75">
      <c r="A1" t="s">
        <v>123</v>
      </c>
    </row>
    <row r="3" spans="1:7" ht="15.75">
      <c r="A3" s="80" t="s">
        <v>25</v>
      </c>
      <c r="B3" s="70" t="s">
        <v>1</v>
      </c>
      <c r="C3" s="74" t="s">
        <v>111</v>
      </c>
      <c r="D3" s="78" t="s">
        <v>121</v>
      </c>
      <c r="E3" s="18" t="s">
        <v>2</v>
      </c>
      <c r="F3" s="71" t="s">
        <v>3</v>
      </c>
      <c r="G3" s="71" t="s">
        <v>3</v>
      </c>
    </row>
    <row r="4" spans="1:7" ht="15.75">
      <c r="A4" s="81"/>
      <c r="B4" s="70"/>
      <c r="C4" s="75"/>
      <c r="D4" s="79"/>
      <c r="E4" s="19" t="s">
        <v>4</v>
      </c>
      <c r="F4" s="71"/>
      <c r="G4" s="71"/>
    </row>
    <row r="5" spans="1:7" ht="15.75">
      <c r="A5" s="47" t="s">
        <v>64</v>
      </c>
      <c r="B5" s="29" t="s">
        <v>17</v>
      </c>
      <c r="C5" s="31">
        <v>180</v>
      </c>
      <c r="D5" s="31"/>
      <c r="E5" s="60"/>
      <c r="F5" s="26">
        <f aca="true" t="shared" si="0" ref="F5:F12">E5-D5</f>
        <v>0</v>
      </c>
      <c r="G5" s="27" t="e">
        <f>E5/D5*100</f>
        <v>#DIV/0!</v>
      </c>
    </row>
    <row r="6" spans="1:7" ht="15.75">
      <c r="A6" s="47" t="s">
        <v>65</v>
      </c>
      <c r="B6" s="29" t="s">
        <v>44</v>
      </c>
      <c r="C6" s="31">
        <v>14</v>
      </c>
      <c r="D6" s="31"/>
      <c r="E6" s="60"/>
      <c r="F6" s="26">
        <f t="shared" si="0"/>
        <v>0</v>
      </c>
      <c r="G6" s="27" t="e">
        <f>E6/D6*100</f>
        <v>#DIV/0!</v>
      </c>
    </row>
    <row r="7" spans="1:7" ht="15.75">
      <c r="A7" s="28" t="s">
        <v>26</v>
      </c>
      <c r="B7" s="29" t="s">
        <v>44</v>
      </c>
      <c r="C7" s="30">
        <v>14</v>
      </c>
      <c r="D7" s="30"/>
      <c r="E7" s="60"/>
      <c r="F7" s="26">
        <f t="shared" si="0"/>
        <v>0</v>
      </c>
      <c r="G7" s="27" t="s">
        <v>112</v>
      </c>
    </row>
    <row r="8" spans="1:7" ht="15.75">
      <c r="A8" s="28" t="s">
        <v>66</v>
      </c>
      <c r="B8" s="29" t="s">
        <v>44</v>
      </c>
      <c r="C8" s="30">
        <v>14</v>
      </c>
      <c r="D8" s="30"/>
      <c r="E8" s="60"/>
      <c r="F8" s="26">
        <f t="shared" si="0"/>
        <v>0</v>
      </c>
      <c r="G8" s="27" t="e">
        <f>E8/D8*100</f>
        <v>#DIV/0!</v>
      </c>
    </row>
    <row r="9" spans="1:7" ht="15.75">
      <c r="A9" s="28" t="s">
        <v>67</v>
      </c>
      <c r="B9" s="29" t="s">
        <v>44</v>
      </c>
      <c r="C9" s="31">
        <v>2</v>
      </c>
      <c r="D9" s="31"/>
      <c r="E9" s="60"/>
      <c r="F9" s="26">
        <f t="shared" si="0"/>
        <v>0</v>
      </c>
      <c r="G9" s="27" t="s">
        <v>116</v>
      </c>
    </row>
    <row r="10" spans="1:7" ht="15.75">
      <c r="A10" s="28" t="s">
        <v>68</v>
      </c>
      <c r="B10" s="29"/>
      <c r="C10" s="33"/>
      <c r="D10" s="33"/>
      <c r="E10" s="59"/>
      <c r="F10" s="52"/>
      <c r="G10" s="53"/>
    </row>
    <row r="11" spans="1:7" ht="15.75">
      <c r="A11" s="28" t="s">
        <v>94</v>
      </c>
      <c r="B11" s="29" t="s">
        <v>94</v>
      </c>
      <c r="C11" s="30">
        <v>169</v>
      </c>
      <c r="D11" s="30">
        <v>185</v>
      </c>
      <c r="E11" s="60">
        <v>169</v>
      </c>
      <c r="F11" s="26">
        <f t="shared" si="0"/>
        <v>-16</v>
      </c>
      <c r="G11" s="27" t="s">
        <v>113</v>
      </c>
    </row>
    <row r="12" spans="1:7" ht="15.75">
      <c r="A12" s="28" t="s">
        <v>102</v>
      </c>
      <c r="B12" s="29" t="s">
        <v>46</v>
      </c>
      <c r="C12" s="38">
        <f>1667.7+1393.6</f>
        <v>3061.3</v>
      </c>
      <c r="D12" s="38">
        <v>2803.7</v>
      </c>
      <c r="E12" s="61">
        <f>1667.7+1393.6</f>
        <v>3061.3</v>
      </c>
      <c r="F12" s="26">
        <f t="shared" si="0"/>
        <v>257.60000000000036</v>
      </c>
      <c r="G12" s="27" t="s">
        <v>113</v>
      </c>
    </row>
    <row r="17" ht="12.75">
      <c r="A17" t="s">
        <v>122</v>
      </c>
    </row>
  </sheetData>
  <sheetProtection/>
  <mergeCells count="6">
    <mergeCell ref="B3:B4"/>
    <mergeCell ref="C3:C4"/>
    <mergeCell ref="D3:D4"/>
    <mergeCell ref="F3:F4"/>
    <mergeCell ref="G3:G4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Zakupki_2.3</cp:lastModifiedBy>
  <cp:lastPrinted>2022-07-15T06:19:59Z</cp:lastPrinted>
  <dcterms:created xsi:type="dcterms:W3CDTF">2014-02-04T09:52:42Z</dcterms:created>
  <dcterms:modified xsi:type="dcterms:W3CDTF">2022-07-15T06:27:52Z</dcterms:modified>
  <cp:category/>
  <cp:version/>
  <cp:contentType/>
  <cp:contentStatus/>
</cp:coreProperties>
</file>